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2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J16" i="1"/>
  <c r="G16" i="1"/>
  <c r="L111" i="3"/>
  <c r="H95" i="3" l="1"/>
  <c r="H94" i="3" s="1"/>
  <c r="I95" i="3"/>
  <c r="I94" i="3" s="1"/>
  <c r="H69" i="3"/>
  <c r="I69" i="3"/>
  <c r="H62" i="3"/>
  <c r="I62" i="3"/>
  <c r="H58" i="3"/>
  <c r="I58" i="3"/>
  <c r="H55" i="3"/>
  <c r="I55" i="3"/>
  <c r="H53" i="3"/>
  <c r="I53" i="3"/>
  <c r="I49" i="3"/>
  <c r="H49" i="3"/>
  <c r="D104" i="10" l="1"/>
  <c r="E104" i="10"/>
  <c r="F104" i="10"/>
  <c r="C104" i="10"/>
  <c r="D103" i="10"/>
  <c r="E103" i="10"/>
  <c r="F103" i="10"/>
  <c r="C103" i="10"/>
  <c r="C29" i="8" l="1"/>
  <c r="C78" i="10"/>
  <c r="C77" i="10" s="1"/>
  <c r="C79" i="10"/>
  <c r="D31" i="8" l="1"/>
  <c r="E31" i="8"/>
  <c r="F31" i="8"/>
  <c r="C31" i="8"/>
  <c r="D30" i="8"/>
  <c r="E30" i="8"/>
  <c r="E28" i="8" s="1"/>
  <c r="F30" i="8"/>
  <c r="C30" i="8"/>
  <c r="D29" i="8"/>
  <c r="E29" i="8"/>
  <c r="F29" i="8"/>
  <c r="D27" i="8"/>
  <c r="E27" i="8"/>
  <c r="F27" i="8"/>
  <c r="C27" i="8"/>
  <c r="D25" i="8"/>
  <c r="E25" i="8"/>
  <c r="F25" i="8"/>
  <c r="C25" i="8"/>
  <c r="D23" i="8"/>
  <c r="E23" i="8"/>
  <c r="F23" i="8"/>
  <c r="C23" i="8"/>
  <c r="D21" i="8"/>
  <c r="E21" i="8"/>
  <c r="F21" i="8"/>
  <c r="C21" i="8"/>
  <c r="D18" i="8"/>
  <c r="E18" i="8"/>
  <c r="F18" i="8"/>
  <c r="C18" i="8"/>
  <c r="D17" i="8"/>
  <c r="E17" i="8"/>
  <c r="F17" i="8"/>
  <c r="C17" i="8"/>
  <c r="C15" i="8" s="1"/>
  <c r="D16" i="8"/>
  <c r="E16" i="8"/>
  <c r="F16" i="8"/>
  <c r="C16" i="8"/>
  <c r="D14" i="8"/>
  <c r="E14" i="8"/>
  <c r="F14" i="8"/>
  <c r="C14" i="8"/>
  <c r="D12" i="8"/>
  <c r="E12" i="8"/>
  <c r="F12" i="8"/>
  <c r="C12" i="8"/>
  <c r="D10" i="8"/>
  <c r="D9" i="8" s="1"/>
  <c r="E10" i="8"/>
  <c r="F10" i="8"/>
  <c r="C10" i="8"/>
  <c r="D8" i="8"/>
  <c r="E8" i="8"/>
  <c r="F8" i="8"/>
  <c r="C8" i="8"/>
  <c r="D28" i="8"/>
  <c r="D15" i="8"/>
  <c r="H71" i="10"/>
  <c r="H74" i="10"/>
  <c r="G71" i="10"/>
  <c r="G73" i="10"/>
  <c r="G74" i="10"/>
  <c r="H29" i="10"/>
  <c r="E98" i="10"/>
  <c r="F98" i="10"/>
  <c r="D98" i="10"/>
  <c r="E90" i="10"/>
  <c r="F90" i="10"/>
  <c r="D90" i="10"/>
  <c r="E89" i="10"/>
  <c r="F89" i="10"/>
  <c r="D89" i="10"/>
  <c r="F81" i="10"/>
  <c r="E86" i="10"/>
  <c r="F86" i="10"/>
  <c r="G86" i="10"/>
  <c r="D86" i="10"/>
  <c r="E83" i="10"/>
  <c r="F83" i="10"/>
  <c r="D83" i="10"/>
  <c r="E81" i="10"/>
  <c r="D81" i="10"/>
  <c r="E80" i="10"/>
  <c r="F80" i="10"/>
  <c r="D80" i="10"/>
  <c r="E73" i="10"/>
  <c r="F73" i="10"/>
  <c r="H73" i="10" s="1"/>
  <c r="D73" i="10"/>
  <c r="E76" i="10"/>
  <c r="F76" i="10"/>
  <c r="D76" i="10"/>
  <c r="E72" i="10"/>
  <c r="F72" i="10"/>
  <c r="H72" i="10" s="1"/>
  <c r="D72" i="10"/>
  <c r="E67" i="10"/>
  <c r="F67" i="10"/>
  <c r="D67" i="10"/>
  <c r="F63" i="10"/>
  <c r="D63" i="10"/>
  <c r="E62" i="10"/>
  <c r="F62" i="10"/>
  <c r="D62" i="10"/>
  <c r="E55" i="10"/>
  <c r="F55" i="10"/>
  <c r="D55" i="10"/>
  <c r="E54" i="10"/>
  <c r="F54" i="10"/>
  <c r="D54" i="10"/>
  <c r="E53" i="10"/>
  <c r="F53" i="10"/>
  <c r="D53" i="10"/>
  <c r="E49" i="10"/>
  <c r="F49" i="10"/>
  <c r="D49" i="10"/>
  <c r="E46" i="10"/>
  <c r="F46" i="10"/>
  <c r="D46" i="10"/>
  <c r="E45" i="10"/>
  <c r="F45" i="10"/>
  <c r="D45" i="10"/>
  <c r="E44" i="10"/>
  <c r="F44" i="10"/>
  <c r="D44" i="10"/>
  <c r="E13" i="10"/>
  <c r="G14" i="7"/>
  <c r="G15" i="7"/>
  <c r="G16" i="7"/>
  <c r="H16" i="7"/>
  <c r="G17" i="7"/>
  <c r="G18" i="7"/>
  <c r="F18" i="7"/>
  <c r="F17" i="7"/>
  <c r="F16" i="7"/>
  <c r="F15" i="7"/>
  <c r="F14" i="7"/>
  <c r="F13" i="7"/>
  <c r="G11" i="7"/>
  <c r="H11" i="7"/>
  <c r="F11" i="7"/>
  <c r="G10" i="7"/>
  <c r="F10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19" i="7"/>
  <c r="F19" i="7"/>
  <c r="G22" i="7"/>
  <c r="H22" i="7"/>
  <c r="F237" i="7"/>
  <c r="G188" i="7"/>
  <c r="H358" i="7"/>
  <c r="H345" i="7"/>
  <c r="H190" i="7"/>
  <c r="F28" i="8" l="1"/>
  <c r="F15" i="8"/>
  <c r="E15" i="8"/>
  <c r="G72" i="10"/>
  <c r="G102" i="7"/>
  <c r="H102" i="7"/>
  <c r="F102" i="7"/>
  <c r="G92" i="7"/>
  <c r="H92" i="7"/>
  <c r="F92" i="7"/>
  <c r="G85" i="7"/>
  <c r="H85" i="7"/>
  <c r="F85" i="7"/>
  <c r="G81" i="7"/>
  <c r="H81" i="7"/>
  <c r="F81" i="7"/>
  <c r="G33" i="7"/>
  <c r="H33" i="7"/>
  <c r="F44" i="7"/>
  <c r="H464" i="7"/>
  <c r="G464" i="7"/>
  <c r="F464" i="7"/>
  <c r="H461" i="7"/>
  <c r="G461" i="7"/>
  <c r="F461" i="7"/>
  <c r="H458" i="7"/>
  <c r="G458" i="7"/>
  <c r="F458" i="7"/>
  <c r="H453" i="7"/>
  <c r="H452" i="7" s="1"/>
  <c r="G453" i="7"/>
  <c r="G452" i="7" s="1"/>
  <c r="F453" i="7"/>
  <c r="F452" i="7" s="1"/>
  <c r="H444" i="7"/>
  <c r="G444" i="7"/>
  <c r="F444" i="7"/>
  <c r="H442" i="7"/>
  <c r="G442" i="7"/>
  <c r="F442" i="7"/>
  <c r="H432" i="7"/>
  <c r="G432" i="7"/>
  <c r="F432" i="7"/>
  <c r="H425" i="7"/>
  <c r="G425" i="7"/>
  <c r="F425" i="7"/>
  <c r="H421" i="7"/>
  <c r="G421" i="7"/>
  <c r="F421" i="7"/>
  <c r="H418" i="7"/>
  <c r="G418" i="7"/>
  <c r="F418" i="7"/>
  <c r="H416" i="7"/>
  <c r="G416" i="7"/>
  <c r="F416" i="7"/>
  <c r="H412" i="7"/>
  <c r="G412" i="7"/>
  <c r="F412" i="7"/>
  <c r="G278" i="7"/>
  <c r="H278" i="7"/>
  <c r="F278" i="7"/>
  <c r="G384" i="7"/>
  <c r="H384" i="7"/>
  <c r="F384" i="7"/>
  <c r="H406" i="7"/>
  <c r="G406" i="7"/>
  <c r="F406" i="7"/>
  <c r="H403" i="7"/>
  <c r="G403" i="7"/>
  <c r="F403" i="7"/>
  <c r="H400" i="7"/>
  <c r="G400" i="7"/>
  <c r="F400" i="7"/>
  <c r="H395" i="7"/>
  <c r="H394" i="7" s="1"/>
  <c r="G395" i="7"/>
  <c r="G394" i="7" s="1"/>
  <c r="F395" i="7"/>
  <c r="F394" i="7"/>
  <c r="H386" i="7"/>
  <c r="G386" i="7"/>
  <c r="F386" i="7"/>
  <c r="H374" i="7"/>
  <c r="G374" i="7"/>
  <c r="F374" i="7"/>
  <c r="H367" i="7"/>
  <c r="G367" i="7"/>
  <c r="F367" i="7"/>
  <c r="H363" i="7"/>
  <c r="G363" i="7"/>
  <c r="F363" i="7"/>
  <c r="H360" i="7"/>
  <c r="G360" i="7"/>
  <c r="F360" i="7"/>
  <c r="G358" i="7"/>
  <c r="F358" i="7"/>
  <c r="H354" i="7"/>
  <c r="G354" i="7"/>
  <c r="F354" i="7"/>
  <c r="F353" i="7" s="1"/>
  <c r="H348" i="7"/>
  <c r="G348" i="7"/>
  <c r="F348" i="7"/>
  <c r="G345" i="7"/>
  <c r="F345" i="7"/>
  <c r="H342" i="7"/>
  <c r="G342" i="7"/>
  <c r="F342" i="7"/>
  <c r="H337" i="7"/>
  <c r="H336" i="7" s="1"/>
  <c r="G337" i="7"/>
  <c r="G336" i="7" s="1"/>
  <c r="F337" i="7"/>
  <c r="F336" i="7" s="1"/>
  <c r="H328" i="7"/>
  <c r="G328" i="7"/>
  <c r="F328" i="7"/>
  <c r="H318" i="7"/>
  <c r="G318" i="7"/>
  <c r="F318" i="7"/>
  <c r="H311" i="7"/>
  <c r="G311" i="7"/>
  <c r="F311" i="7"/>
  <c r="H307" i="7"/>
  <c r="G307" i="7"/>
  <c r="F307" i="7"/>
  <c r="H304" i="7"/>
  <c r="G304" i="7"/>
  <c r="F304" i="7"/>
  <c r="H302" i="7"/>
  <c r="G302" i="7"/>
  <c r="F302" i="7"/>
  <c r="H298" i="7"/>
  <c r="G298" i="7"/>
  <c r="F298" i="7"/>
  <c r="H292" i="7"/>
  <c r="G292" i="7"/>
  <c r="F292" i="7"/>
  <c r="H289" i="7"/>
  <c r="G289" i="7"/>
  <c r="F289" i="7"/>
  <c r="H286" i="7"/>
  <c r="G286" i="7"/>
  <c r="F286" i="7"/>
  <c r="H281" i="7"/>
  <c r="H280" i="7" s="1"/>
  <c r="G281" i="7"/>
  <c r="G280" i="7" s="1"/>
  <c r="F281" i="7"/>
  <c r="F280" i="7" s="1"/>
  <c r="H270" i="7"/>
  <c r="G270" i="7"/>
  <c r="F270" i="7"/>
  <c r="H260" i="7"/>
  <c r="G260" i="7"/>
  <c r="F260" i="7"/>
  <c r="H253" i="7"/>
  <c r="G253" i="7"/>
  <c r="F253" i="7"/>
  <c r="H249" i="7"/>
  <c r="G249" i="7"/>
  <c r="F249" i="7"/>
  <c r="H246" i="7"/>
  <c r="G246" i="7"/>
  <c r="F246" i="7"/>
  <c r="H244" i="7"/>
  <c r="G244" i="7"/>
  <c r="F244" i="7"/>
  <c r="H240" i="7"/>
  <c r="G240" i="7"/>
  <c r="F240" i="7"/>
  <c r="G231" i="7"/>
  <c r="H231" i="7"/>
  <c r="G228" i="7"/>
  <c r="H228" i="7"/>
  <c r="F228" i="7"/>
  <c r="H234" i="7"/>
  <c r="G234" i="7"/>
  <c r="F234" i="7"/>
  <c r="F231" i="7"/>
  <c r="H223" i="7"/>
  <c r="H222" i="7" s="1"/>
  <c r="G223" i="7"/>
  <c r="G222" i="7" s="1"/>
  <c r="F223" i="7"/>
  <c r="F222" i="7" s="1"/>
  <c r="H214" i="7"/>
  <c r="G214" i="7"/>
  <c r="F214" i="7"/>
  <c r="H204" i="7"/>
  <c r="G204" i="7"/>
  <c r="F204" i="7"/>
  <c r="H197" i="7"/>
  <c r="G197" i="7"/>
  <c r="F197" i="7"/>
  <c r="H193" i="7"/>
  <c r="G193" i="7"/>
  <c r="F193" i="7"/>
  <c r="G190" i="7"/>
  <c r="F190" i="7"/>
  <c r="H188" i="7"/>
  <c r="F188" i="7"/>
  <c r="H184" i="7"/>
  <c r="G184" i="7"/>
  <c r="G183" i="7" s="1"/>
  <c r="F184" i="7"/>
  <c r="G457" i="7" l="1"/>
  <c r="G456" i="7" s="1"/>
  <c r="G410" i="7" s="1"/>
  <c r="G341" i="7"/>
  <c r="G340" i="7" s="1"/>
  <c r="G296" i="7" s="1"/>
  <c r="F457" i="7"/>
  <c r="F456" i="7" s="1"/>
  <c r="F410" i="7" s="1"/>
  <c r="F399" i="7"/>
  <c r="F398" i="7" s="1"/>
  <c r="F352" i="7" s="1"/>
  <c r="G285" i="7"/>
  <c r="G284" i="7" s="1"/>
  <c r="G238" i="7" s="1"/>
  <c r="H353" i="7"/>
  <c r="F297" i="7"/>
  <c r="G297" i="7"/>
  <c r="G306" i="7"/>
  <c r="F341" i="7"/>
  <c r="F340" i="7" s="1"/>
  <c r="F296" i="7" s="1"/>
  <c r="G411" i="7"/>
  <c r="G420" i="7"/>
  <c r="G362" i="7"/>
  <c r="H227" i="7"/>
  <c r="H226" i="7" s="1"/>
  <c r="H182" i="7" s="1"/>
  <c r="F420" i="7"/>
  <c r="F285" i="7"/>
  <c r="F284" i="7" s="1"/>
  <c r="F238" i="7" s="1"/>
  <c r="F248" i="7"/>
  <c r="F239" i="7"/>
  <c r="G192" i="7"/>
  <c r="F192" i="7"/>
  <c r="F183" i="7"/>
  <c r="H341" i="7"/>
  <c r="H340" i="7" s="1"/>
  <c r="H296" i="7" s="1"/>
  <c r="H248" i="7"/>
  <c r="G181" i="7"/>
  <c r="H362" i="7"/>
  <c r="H351" i="7" s="1"/>
  <c r="H457" i="7"/>
  <c r="H456" i="7" s="1"/>
  <c r="H410" i="7" s="1"/>
  <c r="H399" i="7"/>
  <c r="H398" i="7" s="1"/>
  <c r="H352" i="7" s="1"/>
  <c r="H183" i="7"/>
  <c r="G239" i="7"/>
  <c r="G399" i="7"/>
  <c r="G398" i="7" s="1"/>
  <c r="G352" i="7" s="1"/>
  <c r="F411" i="7"/>
  <c r="F306" i="7"/>
  <c r="F362" i="7"/>
  <c r="F351" i="7" s="1"/>
  <c r="F350" i="7" s="1"/>
  <c r="H411" i="7"/>
  <c r="H420" i="7"/>
  <c r="F227" i="7"/>
  <c r="F226" i="7" s="1"/>
  <c r="F182" i="7" s="1"/>
  <c r="G248" i="7"/>
  <c r="G353" i="7"/>
  <c r="H306" i="7"/>
  <c r="H297" i="7"/>
  <c r="H239" i="7"/>
  <c r="H285" i="7"/>
  <c r="H284" i="7" s="1"/>
  <c r="H238" i="7" s="1"/>
  <c r="G227" i="7"/>
  <c r="G226" i="7" s="1"/>
  <c r="G182" i="7" s="1"/>
  <c r="H192" i="7"/>
  <c r="H178" i="7"/>
  <c r="G178" i="7"/>
  <c r="F178" i="7"/>
  <c r="H175" i="7"/>
  <c r="G175" i="7"/>
  <c r="F175" i="7"/>
  <c r="H167" i="7"/>
  <c r="H166" i="7" s="1"/>
  <c r="G167" i="7"/>
  <c r="G166" i="7" s="1"/>
  <c r="F167" i="7"/>
  <c r="F166" i="7" s="1"/>
  <c r="H158" i="7"/>
  <c r="G158" i="7"/>
  <c r="F158" i="7"/>
  <c r="H148" i="7"/>
  <c r="G148" i="7"/>
  <c r="F148" i="7"/>
  <c r="H141" i="7"/>
  <c r="G141" i="7"/>
  <c r="F141" i="7"/>
  <c r="H137" i="7"/>
  <c r="G137" i="7"/>
  <c r="F137" i="7"/>
  <c r="H134" i="7"/>
  <c r="G134" i="7"/>
  <c r="F134" i="7"/>
  <c r="H132" i="7"/>
  <c r="G132" i="7"/>
  <c r="F132" i="7"/>
  <c r="H128" i="7"/>
  <c r="G128" i="7"/>
  <c r="F128" i="7"/>
  <c r="G30" i="7"/>
  <c r="H30" i="7"/>
  <c r="G28" i="7"/>
  <c r="H28" i="7"/>
  <c r="G24" i="7"/>
  <c r="H24" i="7"/>
  <c r="F30" i="7"/>
  <c r="F28" i="7"/>
  <c r="F24" i="7"/>
  <c r="H74" i="7"/>
  <c r="G74" i="7"/>
  <c r="F74" i="7"/>
  <c r="H71" i="7"/>
  <c r="G71" i="7"/>
  <c r="F71" i="7"/>
  <c r="H63" i="7"/>
  <c r="H62" i="7" s="1"/>
  <c r="G63" i="7"/>
  <c r="G62" i="7" s="1"/>
  <c r="F63" i="7"/>
  <c r="F62" i="7" s="1"/>
  <c r="H54" i="7"/>
  <c r="G54" i="7"/>
  <c r="F54" i="7"/>
  <c r="H44" i="7"/>
  <c r="G44" i="7"/>
  <c r="H37" i="7"/>
  <c r="G37" i="7"/>
  <c r="F37" i="7"/>
  <c r="F33" i="7"/>
  <c r="G122" i="7"/>
  <c r="H122" i="7"/>
  <c r="G119" i="7"/>
  <c r="H119" i="7"/>
  <c r="F122" i="7"/>
  <c r="F119" i="7"/>
  <c r="G111" i="7"/>
  <c r="G110" i="7" s="1"/>
  <c r="H111" i="7"/>
  <c r="H110" i="7" s="1"/>
  <c r="F111" i="7"/>
  <c r="F110" i="7" s="1"/>
  <c r="G351" i="7" l="1"/>
  <c r="G409" i="7"/>
  <c r="G408" i="7" s="1"/>
  <c r="F295" i="7"/>
  <c r="F294" i="7" s="1"/>
  <c r="G237" i="7"/>
  <c r="F181" i="7"/>
  <c r="F180" i="7" s="1"/>
  <c r="G295" i="7"/>
  <c r="G294" i="7" s="1"/>
  <c r="G350" i="7"/>
  <c r="F409" i="7"/>
  <c r="F408" i="7" s="1"/>
  <c r="F236" i="7"/>
  <c r="F136" i="7"/>
  <c r="H409" i="7"/>
  <c r="H295" i="7"/>
  <c r="H294" i="7" s="1"/>
  <c r="H237" i="7"/>
  <c r="H236" i="7" s="1"/>
  <c r="G115" i="7"/>
  <c r="G114" i="7" s="1"/>
  <c r="G78" i="7" s="1"/>
  <c r="F32" i="7"/>
  <c r="G23" i="7"/>
  <c r="G236" i="7"/>
  <c r="G180" i="7"/>
  <c r="H115" i="7"/>
  <c r="H114" i="7" s="1"/>
  <c r="H78" i="7" s="1"/>
  <c r="H171" i="7"/>
  <c r="H170" i="7" s="1"/>
  <c r="H126" i="7" s="1"/>
  <c r="H32" i="7"/>
  <c r="H181" i="7"/>
  <c r="G171" i="7"/>
  <c r="G170" i="7" s="1"/>
  <c r="G126" i="7" s="1"/>
  <c r="F171" i="7"/>
  <c r="F170" i="7" s="1"/>
  <c r="F126" i="7" s="1"/>
  <c r="H350" i="7"/>
  <c r="F127" i="7"/>
  <c r="H127" i="7"/>
  <c r="G127" i="7"/>
  <c r="G136" i="7"/>
  <c r="E63" i="10" s="1"/>
  <c r="G32" i="7"/>
  <c r="G67" i="7"/>
  <c r="G66" i="7" s="1"/>
  <c r="F23" i="7"/>
  <c r="H136" i="7"/>
  <c r="H23" i="7"/>
  <c r="F80" i="7"/>
  <c r="F77" i="7" s="1"/>
  <c r="G80" i="7"/>
  <c r="G77" i="7" s="1"/>
  <c r="F115" i="7"/>
  <c r="F114" i="7" s="1"/>
  <c r="F78" i="7" s="1"/>
  <c r="F67" i="7"/>
  <c r="F66" i="7" s="1"/>
  <c r="F22" i="7" s="1"/>
  <c r="H67" i="7"/>
  <c r="H66" i="7" s="1"/>
  <c r="H80" i="7"/>
  <c r="H77" i="7" s="1"/>
  <c r="G21" i="7" l="1"/>
  <c r="F21" i="7"/>
  <c r="F20" i="7" s="1"/>
  <c r="H408" i="7"/>
  <c r="H125" i="7"/>
  <c r="H180" i="7"/>
  <c r="H21" i="7"/>
  <c r="H20" i="7" s="1"/>
  <c r="G125" i="7"/>
  <c r="G124" i="7" s="1"/>
  <c r="G19" i="7" s="1"/>
  <c r="F125" i="7"/>
  <c r="F124" i="7" s="1"/>
  <c r="G20" i="7"/>
  <c r="H81" i="3"/>
  <c r="I81" i="3"/>
  <c r="H48" i="3"/>
  <c r="I48" i="3"/>
  <c r="G49" i="3"/>
  <c r="H30" i="3"/>
  <c r="H25" i="3"/>
  <c r="H24" i="3" s="1"/>
  <c r="I25" i="3"/>
  <c r="I24" i="3" s="1"/>
  <c r="H18" i="3"/>
  <c r="I18" i="3"/>
  <c r="H16" i="3"/>
  <c r="I16" i="3"/>
  <c r="H13" i="3"/>
  <c r="I13" i="3"/>
  <c r="H12" i="3"/>
  <c r="H21" i="3"/>
  <c r="I21" i="3"/>
  <c r="I30" i="3"/>
  <c r="H124" i="7" l="1"/>
  <c r="I12" i="3"/>
  <c r="J102" i="3" l="1"/>
  <c r="L104" i="3"/>
  <c r="K80" i="3"/>
  <c r="L50" i="3"/>
  <c r="L51" i="3"/>
  <c r="L52" i="3"/>
  <c r="L54" i="3"/>
  <c r="L56" i="3"/>
  <c r="L59" i="3"/>
  <c r="L60" i="3"/>
  <c r="L61" i="3"/>
  <c r="L63" i="3"/>
  <c r="L64" i="3"/>
  <c r="L65" i="3"/>
  <c r="L66" i="3"/>
  <c r="L67" i="3"/>
  <c r="L68" i="3"/>
  <c r="L70" i="3"/>
  <c r="L71" i="3"/>
  <c r="L72" i="3"/>
  <c r="L73" i="3"/>
  <c r="L74" i="3"/>
  <c r="L75" i="3"/>
  <c r="L76" i="3"/>
  <c r="L77" i="3"/>
  <c r="L78" i="3"/>
  <c r="L80" i="3"/>
  <c r="L82" i="3"/>
  <c r="L83" i="3"/>
  <c r="L84" i="3"/>
  <c r="L85" i="3"/>
  <c r="L86" i="3"/>
  <c r="L87" i="3"/>
  <c r="L90" i="3"/>
  <c r="L91" i="3"/>
  <c r="L92" i="3"/>
  <c r="L93" i="3"/>
  <c r="L96" i="3"/>
  <c r="L99" i="3"/>
  <c r="L103" i="3"/>
  <c r="L105" i="3"/>
  <c r="L107" i="3"/>
  <c r="L109" i="3"/>
  <c r="K54" i="3"/>
  <c r="L30" i="3"/>
  <c r="J30" i="3"/>
  <c r="G30" i="3"/>
  <c r="L14" i="3"/>
  <c r="L15" i="3"/>
  <c r="L17" i="3"/>
  <c r="L19" i="3"/>
  <c r="L22" i="3"/>
  <c r="L23" i="3"/>
  <c r="L26" i="3"/>
  <c r="L29" i="3"/>
  <c r="L31" i="3"/>
  <c r="L32" i="3"/>
  <c r="L35" i="3"/>
  <c r="L36" i="3"/>
  <c r="L39" i="3"/>
  <c r="L41" i="3"/>
  <c r="L42" i="3"/>
  <c r="L43" i="3"/>
  <c r="K14" i="3"/>
  <c r="K15" i="3"/>
  <c r="K17" i="3"/>
  <c r="K19" i="3"/>
  <c r="K22" i="3"/>
  <c r="K23" i="3"/>
  <c r="K26" i="3"/>
  <c r="K29" i="3"/>
  <c r="K31" i="3"/>
  <c r="K32" i="3"/>
  <c r="K35" i="3"/>
  <c r="K36" i="3"/>
  <c r="K39" i="3"/>
  <c r="K43" i="3"/>
  <c r="K30" i="3" l="1"/>
  <c r="H89" i="3"/>
  <c r="H88" i="3" s="1"/>
  <c r="I89" i="3"/>
  <c r="I88" i="3" s="1"/>
  <c r="J89" i="3"/>
  <c r="G89" i="3"/>
  <c r="G88" i="3" s="1"/>
  <c r="K91" i="3"/>
  <c r="H79" i="3"/>
  <c r="H57" i="3" s="1"/>
  <c r="I79" i="3"/>
  <c r="J79" i="3"/>
  <c r="G79" i="3"/>
  <c r="I57" i="3"/>
  <c r="J58" i="3"/>
  <c r="J53" i="3"/>
  <c r="G53" i="3"/>
  <c r="J49" i="3"/>
  <c r="H38" i="3"/>
  <c r="H37" i="3" s="1"/>
  <c r="I38" i="3"/>
  <c r="I37" i="3" s="1"/>
  <c r="J38" i="3"/>
  <c r="G38" i="3"/>
  <c r="G37" i="3" s="1"/>
  <c r="K79" i="3" l="1"/>
  <c r="L53" i="3"/>
  <c r="L49" i="3"/>
  <c r="J37" i="3"/>
  <c r="L38" i="3"/>
  <c r="K38" i="3"/>
  <c r="L58" i="3"/>
  <c r="L79" i="3"/>
  <c r="J88" i="3"/>
  <c r="L88" i="3" s="1"/>
  <c r="L89" i="3"/>
  <c r="L29" i="1"/>
  <c r="K29" i="1"/>
  <c r="L19" i="1"/>
  <c r="K19" i="1"/>
  <c r="H18" i="1"/>
  <c r="I18" i="1"/>
  <c r="J18" i="1"/>
  <c r="L18" i="1" s="1"/>
  <c r="G18" i="1"/>
  <c r="K16" i="1"/>
  <c r="J15" i="1"/>
  <c r="K15" i="1" s="1"/>
  <c r="G15" i="1"/>
  <c r="I14" i="7"/>
  <c r="I15" i="7"/>
  <c r="I17" i="7"/>
  <c r="I18" i="7"/>
  <c r="I13" i="7"/>
  <c r="I11" i="7"/>
  <c r="H9" i="7"/>
  <c r="F9" i="7"/>
  <c r="G12" i="7"/>
  <c r="F12" i="7"/>
  <c r="K18" i="1" l="1"/>
  <c r="G21" i="1"/>
  <c r="G28" i="1" s="1"/>
  <c r="J21" i="1"/>
  <c r="J28" i="1" s="1"/>
  <c r="J30" i="1" s="1"/>
  <c r="F8" i="7"/>
  <c r="L37" i="3"/>
  <c r="K37" i="3"/>
  <c r="L30" i="1"/>
  <c r="F76" i="7"/>
  <c r="G76" i="7"/>
  <c r="H76" i="7"/>
  <c r="H19" i="7" s="1"/>
  <c r="E93" i="10"/>
  <c r="G80" i="10"/>
  <c r="H80" i="10"/>
  <c r="G81" i="10"/>
  <c r="H81" i="10"/>
  <c r="G83" i="10"/>
  <c r="H83" i="10"/>
  <c r="H86" i="10"/>
  <c r="G89" i="10"/>
  <c r="H89" i="10"/>
  <c r="G90" i="10"/>
  <c r="H90" i="10"/>
  <c r="G94" i="10"/>
  <c r="G98" i="10"/>
  <c r="H98" i="10"/>
  <c r="G103" i="10"/>
  <c r="H103" i="10"/>
  <c r="G104" i="10"/>
  <c r="H104" i="10"/>
  <c r="G105" i="10"/>
  <c r="H105" i="10"/>
  <c r="H63" i="10"/>
  <c r="H44" i="10"/>
  <c r="H45" i="10"/>
  <c r="H46" i="10"/>
  <c r="H49" i="10"/>
  <c r="G44" i="10"/>
  <c r="G45" i="10"/>
  <c r="G46" i="10"/>
  <c r="G49" i="10"/>
  <c r="K21" i="1" l="1"/>
  <c r="G9" i="7"/>
  <c r="I10" i="7"/>
  <c r="K28" i="1"/>
  <c r="K30" i="1"/>
  <c r="D43" i="10"/>
  <c r="E43" i="10"/>
  <c r="F43" i="10"/>
  <c r="C43" i="10"/>
  <c r="F79" i="10"/>
  <c r="I16" i="7" l="1"/>
  <c r="H12" i="7"/>
  <c r="G8" i="7"/>
  <c r="I9" i="7"/>
  <c r="G43" i="10"/>
  <c r="H43" i="10"/>
  <c r="I12" i="7" l="1"/>
  <c r="H8" i="7"/>
  <c r="I8" i="7" s="1"/>
  <c r="D85" i="10"/>
  <c r="E85" i="10"/>
  <c r="F85" i="10"/>
  <c r="D79" i="10"/>
  <c r="E79" i="10"/>
  <c r="D101" i="10"/>
  <c r="E101" i="10"/>
  <c r="F101" i="10"/>
  <c r="D96" i="10"/>
  <c r="E96" i="10"/>
  <c r="F96" i="10"/>
  <c r="C96" i="10"/>
  <c r="C101" i="10"/>
  <c r="D93" i="10"/>
  <c r="F93" i="10"/>
  <c r="D88" i="10"/>
  <c r="E88" i="10"/>
  <c r="F88" i="10"/>
  <c r="C88" i="10"/>
  <c r="C93" i="10"/>
  <c r="C85" i="10"/>
  <c r="D75" i="10"/>
  <c r="E75" i="10"/>
  <c r="F75" i="10"/>
  <c r="D70" i="10"/>
  <c r="E70" i="10"/>
  <c r="F70" i="10"/>
  <c r="C70" i="10"/>
  <c r="C75" i="10"/>
  <c r="D66" i="10"/>
  <c r="E66" i="10"/>
  <c r="F66" i="10"/>
  <c r="D61" i="10"/>
  <c r="E61" i="10"/>
  <c r="F61" i="10"/>
  <c r="C61" i="10"/>
  <c r="C66" i="10"/>
  <c r="D57" i="10"/>
  <c r="E57" i="10"/>
  <c r="F57" i="10"/>
  <c r="D52" i="10"/>
  <c r="E52" i="10"/>
  <c r="F52" i="10"/>
  <c r="C52" i="10"/>
  <c r="C57" i="10"/>
  <c r="D48" i="10"/>
  <c r="E48" i="10"/>
  <c r="F48" i="10"/>
  <c r="C48" i="10"/>
  <c r="H26" i="10"/>
  <c r="H32" i="10"/>
  <c r="H35" i="10"/>
  <c r="H22" i="10"/>
  <c r="H18" i="10"/>
  <c r="H14" i="10"/>
  <c r="H10" i="10"/>
  <c r="G10" i="10"/>
  <c r="G14" i="10"/>
  <c r="G18" i="10"/>
  <c r="G22" i="10"/>
  <c r="G26" i="10"/>
  <c r="G29" i="10"/>
  <c r="G32" i="10"/>
  <c r="G35" i="10"/>
  <c r="D34" i="10"/>
  <c r="D33" i="10" s="1"/>
  <c r="E34" i="10"/>
  <c r="E33" i="10" s="1"/>
  <c r="F34" i="10"/>
  <c r="C34" i="10"/>
  <c r="C33" i="10" s="1"/>
  <c r="D31" i="10"/>
  <c r="D30" i="10" s="1"/>
  <c r="E31" i="10"/>
  <c r="E30" i="10" s="1"/>
  <c r="F31" i="10"/>
  <c r="C31" i="10"/>
  <c r="C30" i="10" s="1"/>
  <c r="D28" i="10"/>
  <c r="D27" i="10" s="1"/>
  <c r="E28" i="10"/>
  <c r="E27" i="10" s="1"/>
  <c r="F28" i="10"/>
  <c r="H28" i="10" s="1"/>
  <c r="C28" i="10"/>
  <c r="C27" i="10" s="1"/>
  <c r="D25" i="10"/>
  <c r="D24" i="10" s="1"/>
  <c r="E25" i="10"/>
  <c r="E24" i="10" s="1"/>
  <c r="F25" i="10"/>
  <c r="F24" i="10" s="1"/>
  <c r="C25" i="10"/>
  <c r="D21" i="10"/>
  <c r="D20" i="10" s="1"/>
  <c r="D19" i="10" s="1"/>
  <c r="E21" i="10"/>
  <c r="E20" i="10" s="1"/>
  <c r="E19" i="10" s="1"/>
  <c r="F21" i="10"/>
  <c r="F20" i="10" s="1"/>
  <c r="F19" i="10" s="1"/>
  <c r="C21" i="10"/>
  <c r="C20" i="10" s="1"/>
  <c r="C19" i="10" s="1"/>
  <c r="D17" i="10"/>
  <c r="D16" i="10" s="1"/>
  <c r="D15" i="10" s="1"/>
  <c r="E17" i="10"/>
  <c r="E16" i="10" s="1"/>
  <c r="E15" i="10" s="1"/>
  <c r="F17" i="10"/>
  <c r="F16" i="10" s="1"/>
  <c r="F15" i="10" s="1"/>
  <c r="C17" i="10"/>
  <c r="C16" i="10" s="1"/>
  <c r="C15" i="10" s="1"/>
  <c r="D13" i="10"/>
  <c r="D12" i="10" s="1"/>
  <c r="D11" i="10" s="1"/>
  <c r="E12" i="10"/>
  <c r="E11" i="10" s="1"/>
  <c r="F13" i="10"/>
  <c r="F12" i="10" s="1"/>
  <c r="F11" i="10" s="1"/>
  <c r="C13" i="10"/>
  <c r="C12" i="10" s="1"/>
  <c r="C11" i="10" s="1"/>
  <c r="D9" i="10"/>
  <c r="D8" i="10" s="1"/>
  <c r="D7" i="10" s="1"/>
  <c r="E9" i="10"/>
  <c r="E8" i="10" s="1"/>
  <c r="E7" i="10" s="1"/>
  <c r="F9" i="10"/>
  <c r="F8" i="10" s="1"/>
  <c r="F7" i="10" s="1"/>
  <c r="C9" i="10"/>
  <c r="C8" i="10" s="1"/>
  <c r="C7" i="10" s="1"/>
  <c r="H8" i="11"/>
  <c r="H9" i="11"/>
  <c r="G8" i="11"/>
  <c r="G9" i="11"/>
  <c r="D7" i="11"/>
  <c r="D6" i="11" s="1"/>
  <c r="E7" i="11"/>
  <c r="E6" i="11" s="1"/>
  <c r="F7" i="11"/>
  <c r="F6" i="11" s="1"/>
  <c r="C7" i="11"/>
  <c r="C6" i="11" s="1"/>
  <c r="H70" i="10" l="1"/>
  <c r="G70" i="10"/>
  <c r="H61" i="10"/>
  <c r="G61" i="10"/>
  <c r="H88" i="10"/>
  <c r="G7" i="11"/>
  <c r="H93" i="10"/>
  <c r="G93" i="10"/>
  <c r="G88" i="10"/>
  <c r="G85" i="10"/>
  <c r="H85" i="10"/>
  <c r="G48" i="10"/>
  <c r="H48" i="10"/>
  <c r="H6" i="11"/>
  <c r="H96" i="10"/>
  <c r="G96" i="10"/>
  <c r="D69" i="10"/>
  <c r="E78" i="10"/>
  <c r="H79" i="10"/>
  <c r="D78" i="10"/>
  <c r="G79" i="10"/>
  <c r="G11" i="10"/>
  <c r="G6" i="11"/>
  <c r="F78" i="10"/>
  <c r="H7" i="11"/>
  <c r="D51" i="10"/>
  <c r="H7" i="10"/>
  <c r="D42" i="10"/>
  <c r="C42" i="10"/>
  <c r="C41" i="10" s="1"/>
  <c r="E42" i="10"/>
  <c r="C60" i="10"/>
  <c r="C59" i="10" s="1"/>
  <c r="D87" i="10"/>
  <c r="D95" i="10"/>
  <c r="G25" i="10"/>
  <c r="G28" i="10"/>
  <c r="G31" i="10"/>
  <c r="G34" i="10"/>
  <c r="H9" i="10"/>
  <c r="D60" i="10"/>
  <c r="F27" i="10"/>
  <c r="G7" i="10"/>
  <c r="C95" i="10"/>
  <c r="C87" i="10"/>
  <c r="C69" i="10"/>
  <c r="C68" i="10" s="1"/>
  <c r="C51" i="10"/>
  <c r="C50" i="10" s="1"/>
  <c r="F42" i="10"/>
  <c r="F41" i="10" s="1"/>
  <c r="H15" i="10"/>
  <c r="H19" i="10"/>
  <c r="F33" i="10"/>
  <c r="H33" i="10" s="1"/>
  <c r="G16" i="10"/>
  <c r="G17" i="10"/>
  <c r="G15" i="10"/>
  <c r="F95" i="10"/>
  <c r="E95" i="10"/>
  <c r="F87" i="10"/>
  <c r="E87" i="10"/>
  <c r="E77" i="10" s="1"/>
  <c r="F69" i="10"/>
  <c r="F68" i="10" s="1"/>
  <c r="E69" i="10"/>
  <c r="E68" i="10" s="1"/>
  <c r="F60" i="10"/>
  <c r="F59" i="10" s="1"/>
  <c r="E60" i="10"/>
  <c r="E59" i="10" s="1"/>
  <c r="F51" i="10"/>
  <c r="F50" i="10" s="1"/>
  <c r="E51" i="10"/>
  <c r="E23" i="10"/>
  <c r="E6" i="10" s="1"/>
  <c r="G33" i="10"/>
  <c r="D23" i="10"/>
  <c r="D6" i="10" s="1"/>
  <c r="C24" i="10"/>
  <c r="C23" i="10" s="1"/>
  <c r="C6" i="10" s="1"/>
  <c r="H12" i="10"/>
  <c r="H24" i="10"/>
  <c r="G13" i="10"/>
  <c r="G8" i="10"/>
  <c r="G12" i="10"/>
  <c r="H13" i="10"/>
  <c r="H34" i="10"/>
  <c r="H11" i="10"/>
  <c r="H16" i="10"/>
  <c r="H21" i="10"/>
  <c r="G21" i="10"/>
  <c r="G9" i="10"/>
  <c r="H31" i="10"/>
  <c r="F30" i="10"/>
  <c r="G20" i="10"/>
  <c r="H17" i="10"/>
  <c r="G19" i="10"/>
  <c r="H25" i="10"/>
  <c r="H8" i="10"/>
  <c r="H20" i="10"/>
  <c r="H34" i="8"/>
  <c r="G34" i="8"/>
  <c r="H8" i="8"/>
  <c r="H10" i="8"/>
  <c r="H12" i="8"/>
  <c r="H14" i="8"/>
  <c r="H16" i="8"/>
  <c r="H17" i="8"/>
  <c r="H18" i="8"/>
  <c r="H21" i="8"/>
  <c r="H23" i="8"/>
  <c r="H25" i="8"/>
  <c r="H27" i="8"/>
  <c r="H29" i="8"/>
  <c r="H30" i="8"/>
  <c r="H31" i="8"/>
  <c r="G8" i="8"/>
  <c r="G10" i="8"/>
  <c r="G12" i="8"/>
  <c r="G14" i="8"/>
  <c r="G16" i="8"/>
  <c r="G17" i="8"/>
  <c r="G18" i="8"/>
  <c r="G21" i="8"/>
  <c r="G23" i="8"/>
  <c r="G25" i="8"/>
  <c r="G27" i="8"/>
  <c r="G29" i="8"/>
  <c r="G30" i="8"/>
  <c r="G31" i="8"/>
  <c r="D20" i="8"/>
  <c r="E20" i="8"/>
  <c r="F20" i="8"/>
  <c r="C20" i="8"/>
  <c r="D7" i="8"/>
  <c r="E7" i="8"/>
  <c r="F7" i="8"/>
  <c r="C7" i="8"/>
  <c r="H28" i="8"/>
  <c r="C28" i="8"/>
  <c r="D26" i="8"/>
  <c r="E26" i="8"/>
  <c r="F26" i="8"/>
  <c r="C26" i="8"/>
  <c r="D24" i="8"/>
  <c r="E24" i="8"/>
  <c r="F24" i="8"/>
  <c r="C24" i="8"/>
  <c r="D22" i="8"/>
  <c r="E22" i="8"/>
  <c r="F22" i="8"/>
  <c r="C22" i="8"/>
  <c r="D13" i="8"/>
  <c r="E13" i="8"/>
  <c r="F13" i="8"/>
  <c r="D11" i="8"/>
  <c r="E11" i="8"/>
  <c r="F11" i="8"/>
  <c r="E9" i="8"/>
  <c r="F9" i="8"/>
  <c r="C13" i="8"/>
  <c r="C11" i="8"/>
  <c r="C9" i="8"/>
  <c r="K107" i="3"/>
  <c r="H108" i="3"/>
  <c r="I108" i="3"/>
  <c r="J108" i="3"/>
  <c r="G108" i="3"/>
  <c r="H106" i="3"/>
  <c r="I106" i="3"/>
  <c r="J106" i="3"/>
  <c r="G106" i="3"/>
  <c r="H102" i="3"/>
  <c r="I102" i="3"/>
  <c r="G102" i="3"/>
  <c r="H98" i="3"/>
  <c r="H97" i="3" s="1"/>
  <c r="H47" i="3" s="1"/>
  <c r="I98" i="3"/>
  <c r="I97" i="3" s="1"/>
  <c r="J98" i="3"/>
  <c r="G98" i="3"/>
  <c r="G97" i="3" s="1"/>
  <c r="K96" i="3"/>
  <c r="J95" i="3"/>
  <c r="G95" i="3"/>
  <c r="G94" i="3" s="1"/>
  <c r="K92" i="3"/>
  <c r="K90" i="3"/>
  <c r="K83" i="3"/>
  <c r="K84" i="3"/>
  <c r="K85" i="3"/>
  <c r="K86" i="3"/>
  <c r="K87" i="3"/>
  <c r="K82" i="3"/>
  <c r="J81" i="3"/>
  <c r="G81" i="3"/>
  <c r="K71" i="3"/>
  <c r="K72" i="3"/>
  <c r="K73" i="3"/>
  <c r="K74" i="3"/>
  <c r="K75" i="3"/>
  <c r="K76" i="3"/>
  <c r="K77" i="3"/>
  <c r="K78" i="3"/>
  <c r="K70" i="3"/>
  <c r="J69" i="3"/>
  <c r="G69" i="3"/>
  <c r="K64" i="3"/>
  <c r="K65" i="3"/>
  <c r="K66" i="3"/>
  <c r="K67" i="3"/>
  <c r="K68" i="3"/>
  <c r="K63" i="3"/>
  <c r="J62" i="3"/>
  <c r="G62" i="3"/>
  <c r="K60" i="3"/>
  <c r="K61" i="3"/>
  <c r="K59" i="3"/>
  <c r="G58" i="3"/>
  <c r="J55" i="3"/>
  <c r="G55" i="3"/>
  <c r="K56" i="3"/>
  <c r="K53" i="3"/>
  <c r="K51" i="3"/>
  <c r="K52" i="3"/>
  <c r="K50" i="3"/>
  <c r="H40" i="3"/>
  <c r="I40" i="3"/>
  <c r="J40" i="3"/>
  <c r="G42" i="3"/>
  <c r="H34" i="3"/>
  <c r="H33" i="3" s="1"/>
  <c r="I34" i="3"/>
  <c r="I33" i="3" s="1"/>
  <c r="J34" i="3"/>
  <c r="G34" i="3"/>
  <c r="G33" i="3" s="1"/>
  <c r="H28" i="3"/>
  <c r="H27" i="3" s="1"/>
  <c r="I27" i="3" s="1"/>
  <c r="I28" i="3"/>
  <c r="J28" i="3"/>
  <c r="G28" i="3"/>
  <c r="J25" i="3"/>
  <c r="G25" i="3"/>
  <c r="G24" i="3" s="1"/>
  <c r="H20" i="3"/>
  <c r="I20" i="3" s="1"/>
  <c r="I11" i="3" s="1"/>
  <c r="J21" i="3"/>
  <c r="G21" i="3"/>
  <c r="J18" i="3"/>
  <c r="G18" i="3"/>
  <c r="J16" i="3"/>
  <c r="G16" i="3"/>
  <c r="J13" i="3"/>
  <c r="G13" i="3"/>
  <c r="J57" i="3" l="1"/>
  <c r="I101" i="3"/>
  <c r="H101" i="3"/>
  <c r="H100" i="3" s="1"/>
  <c r="H46" i="3" s="1"/>
  <c r="H112" i="3" s="1"/>
  <c r="G13" i="8"/>
  <c r="D77" i="10"/>
  <c r="G27" i="10"/>
  <c r="H27" i="10"/>
  <c r="G78" i="10"/>
  <c r="H78" i="10"/>
  <c r="F77" i="10"/>
  <c r="H77" i="10" s="1"/>
  <c r="G101" i="3"/>
  <c r="G100" i="3" s="1"/>
  <c r="H11" i="3"/>
  <c r="G57" i="3"/>
  <c r="L95" i="3"/>
  <c r="L55" i="3"/>
  <c r="L18" i="3"/>
  <c r="K18" i="3"/>
  <c r="J24" i="3"/>
  <c r="K25" i="3"/>
  <c r="L25" i="3"/>
  <c r="J27" i="3"/>
  <c r="L27" i="3" s="1"/>
  <c r="K28" i="3"/>
  <c r="L28" i="3"/>
  <c r="J33" i="3"/>
  <c r="L34" i="3"/>
  <c r="K34" i="3"/>
  <c r="L40" i="3"/>
  <c r="K81" i="3"/>
  <c r="L81" i="3"/>
  <c r="G41" i="3"/>
  <c r="K41" i="3" s="1"/>
  <c r="K42" i="3"/>
  <c r="L62" i="3"/>
  <c r="L69" i="3"/>
  <c r="J97" i="3"/>
  <c r="L97" i="3" s="1"/>
  <c r="L98" i="3"/>
  <c r="L102" i="3"/>
  <c r="J101" i="3"/>
  <c r="L106" i="3"/>
  <c r="L108" i="3"/>
  <c r="K13" i="3"/>
  <c r="L13" i="3"/>
  <c r="L16" i="3"/>
  <c r="K16" i="3"/>
  <c r="J20" i="3"/>
  <c r="K21" i="3"/>
  <c r="L21" i="3"/>
  <c r="J94" i="3"/>
  <c r="L94" i="3" s="1"/>
  <c r="J12" i="3"/>
  <c r="K106" i="3"/>
  <c r="K108" i="3"/>
  <c r="G28" i="8"/>
  <c r="G95" i="10"/>
  <c r="H95" i="10"/>
  <c r="H87" i="10"/>
  <c r="G87" i="10"/>
  <c r="D59" i="10"/>
  <c r="G59" i="10" s="1"/>
  <c r="G60" i="10"/>
  <c r="H22" i="8"/>
  <c r="H9" i="8"/>
  <c r="E41" i="10"/>
  <c r="H41" i="10" s="1"/>
  <c r="H42" i="10"/>
  <c r="G42" i="10"/>
  <c r="D41" i="10"/>
  <c r="H59" i="10"/>
  <c r="H60" i="10"/>
  <c r="D68" i="10"/>
  <c r="G68" i="10" s="1"/>
  <c r="G69" i="10"/>
  <c r="H68" i="10"/>
  <c r="H69" i="10"/>
  <c r="D50" i="10"/>
  <c r="G50" i="10" s="1"/>
  <c r="G51" i="10"/>
  <c r="E50" i="10"/>
  <c r="H51" i="10"/>
  <c r="C40" i="10"/>
  <c r="G24" i="10"/>
  <c r="H30" i="10"/>
  <c r="G30" i="10"/>
  <c r="F23" i="10"/>
  <c r="H11" i="8"/>
  <c r="G15" i="8"/>
  <c r="H24" i="8"/>
  <c r="H13" i="8"/>
  <c r="H7" i="8"/>
  <c r="G26" i="8"/>
  <c r="G24" i="8"/>
  <c r="H15" i="8"/>
  <c r="G11" i="8"/>
  <c r="H20" i="8"/>
  <c r="H26" i="8"/>
  <c r="G22" i="8"/>
  <c r="G20" i="8"/>
  <c r="G9" i="8"/>
  <c r="G7" i="8"/>
  <c r="E6" i="8"/>
  <c r="E32" i="8" s="1"/>
  <c r="C19" i="8"/>
  <c r="C33" i="8" s="1"/>
  <c r="C6" i="8"/>
  <c r="C32" i="8" s="1"/>
  <c r="D19" i="8"/>
  <c r="D33" i="8" s="1"/>
  <c r="E19" i="8"/>
  <c r="E33" i="8" s="1"/>
  <c r="F19" i="8"/>
  <c r="F33" i="8" s="1"/>
  <c r="D6" i="8"/>
  <c r="D32" i="8" s="1"/>
  <c r="F6" i="8"/>
  <c r="F32" i="8" s="1"/>
  <c r="I100" i="3"/>
  <c r="K58" i="3"/>
  <c r="K88" i="3"/>
  <c r="K89" i="3"/>
  <c r="K95" i="3"/>
  <c r="L57" i="3"/>
  <c r="K62" i="3"/>
  <c r="K69" i="3"/>
  <c r="K49" i="3"/>
  <c r="G48" i="3"/>
  <c r="J48" i="3"/>
  <c r="L48" i="3" s="1"/>
  <c r="K55" i="3"/>
  <c r="G27" i="3"/>
  <c r="G20" i="3"/>
  <c r="G12" i="3"/>
  <c r="L101" i="3" l="1"/>
  <c r="G77" i="10"/>
  <c r="F40" i="10"/>
  <c r="G40" i="10"/>
  <c r="K27" i="3"/>
  <c r="G40" i="3"/>
  <c r="K40" i="3" s="1"/>
  <c r="K94" i="3"/>
  <c r="L12" i="3"/>
  <c r="J11" i="3"/>
  <c r="K12" i="3"/>
  <c r="L33" i="3"/>
  <c r="K33" i="3"/>
  <c r="L24" i="3"/>
  <c r="K24" i="3"/>
  <c r="K101" i="3"/>
  <c r="L20" i="3"/>
  <c r="K20" i="3"/>
  <c r="J100" i="3"/>
  <c r="L100" i="3" s="1"/>
  <c r="D40" i="10"/>
  <c r="G41" i="10"/>
  <c r="H50" i="10"/>
  <c r="E40" i="10"/>
  <c r="H40" i="10" s="1"/>
  <c r="G33" i="8"/>
  <c r="H33" i="8"/>
  <c r="K57" i="3"/>
  <c r="H32" i="8"/>
  <c r="G32" i="8"/>
  <c r="K48" i="3"/>
  <c r="H23" i="10"/>
  <c r="G23" i="10"/>
  <c r="F6" i="10"/>
  <c r="H19" i="8"/>
  <c r="G19" i="8"/>
  <c r="H6" i="8"/>
  <c r="G6" i="8"/>
  <c r="I47" i="3"/>
  <c r="I46" i="3" s="1"/>
  <c r="I112" i="3" s="1"/>
  <c r="J47" i="3"/>
  <c r="G47" i="3"/>
  <c r="G46" i="3" s="1"/>
  <c r="G112" i="3" s="1"/>
  <c r="H10" i="3"/>
  <c r="H110" i="3" l="1"/>
  <c r="H16" i="1"/>
  <c r="H15" i="1" s="1"/>
  <c r="H21" i="1" s="1"/>
  <c r="H28" i="1" s="1"/>
  <c r="G11" i="3"/>
  <c r="G10" i="3" s="1"/>
  <c r="G110" i="3" s="1"/>
  <c r="L47" i="3"/>
  <c r="K11" i="3"/>
  <c r="K111" i="3" s="1"/>
  <c r="L11" i="3"/>
  <c r="K100" i="3"/>
  <c r="J46" i="3"/>
  <c r="J112" i="3" s="1"/>
  <c r="L112" i="3" s="1"/>
  <c r="H6" i="10"/>
  <c r="G6" i="10"/>
  <c r="I10" i="3"/>
  <c r="K47" i="3"/>
  <c r="J10" i="3"/>
  <c r="J110" i="3" s="1"/>
  <c r="I110" i="3" l="1"/>
  <c r="L110" i="3" s="1"/>
  <c r="I16" i="1"/>
  <c r="L10" i="3"/>
  <c r="K10" i="3"/>
  <c r="K110" i="3" s="1"/>
  <c r="K46" i="3"/>
  <c r="K112" i="3" s="1"/>
  <c r="L46" i="3"/>
  <c r="L16" i="1" l="1"/>
  <c r="I15" i="1"/>
  <c r="I21" i="1" l="1"/>
  <c r="I28" i="1" s="1"/>
  <c r="L15" i="1"/>
</calcChain>
</file>

<file path=xl/sharedStrings.xml><?xml version="1.0" encoding="utf-8"?>
<sst xmlns="http://schemas.openxmlformats.org/spreadsheetml/2006/main" count="829" uniqueCount="252">
  <si>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</si>
  <si>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</si>
  <si>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</si>
  <si>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</si>
  <si>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</si>
  <si>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</si>
  <si>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</si>
  <si>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</si>
  <si>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</si>
  <si>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</si>
  <si>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</si>
  <si>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</si>
  <si>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</si>
  <si>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</si>
  <si>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</si>
  <si>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</si>
  <si>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</si>
  <si>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</si>
  <si>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</si>
  <si>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</si>
  <si>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</si>
  <si>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</si>
  <si>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</si>
  <si>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</si>
  <si>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</si>
  <si>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</si>
  <si>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</si>
  <si>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</si>
  <si>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</si>
  <si>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</si>
  <si>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</si>
  <si>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</si>
  <si>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</si>
  <si>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</si>
  <si>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</si>
  <si>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</si>
  <si>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</si>
  <si>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</si>
  <si>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</si>
  <si>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</si>
  <si>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</si>
  <si>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</si>
  <si>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</si>
  <si>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</si>
  <si>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</si>
  <si>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</si>
  <si>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</si>
  <si>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</si>
  <si>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</si>
  <si>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</si>
  <si>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</si>
  <si>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</si>
  <si>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</si>
  <si>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</si>
  <si>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</si>
  <si>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</si>
  <si>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</si>
  <si>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</si>
  <si>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</si>
  <si>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</si>
  <si>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</si>
  <si>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</si>
  <si>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</si>
  <si>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</si>
  <si>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</si>
  <si>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</si>
  <si>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</si>
  <si>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</si>
  <si>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Tekuće pomoći proračunskim korisnicima iz proračuna koji im nije nadležan</t>
  </si>
  <si>
    <t>Kapitalne pomoći proračunskim korisnicima iz proračuna koji im nije nadležan</t>
  </si>
  <si>
    <t>Pomoći proračunskim korisnicima iz porračuna koji im nije nadležan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</si>
  <si>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</si>
  <si>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</si>
  <si>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</si>
  <si>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praoračunskih korisnika istog proračuna</t>
  </si>
  <si>
    <t>Prihodi od imovine</t>
  </si>
  <si>
    <t>Prihodi od financijske imovine</t>
  </si>
  <si>
    <t>Prihodi od zateznih kamata</t>
  </si>
  <si>
    <t>Prihodi od pozitnih tečajnih razlika i razlika zbog primjene valutne klauzule</t>
  </si>
  <si>
    <t>Prihodi od upravnih i admintrativnih pristojbi po posebnim propisima i naknadama</t>
  </si>
  <si>
    <t>Prihodi po posebnim propisima</t>
  </si>
  <si>
    <t>Ostali nespomenuti prihodi</t>
  </si>
  <si>
    <t>Prihodi od prodaje proizvoda i robe te pruženih usluga i prihodi od donacija</t>
  </si>
  <si>
    <t>Prihodi od pruženih usluga</t>
  </si>
  <si>
    <t>Donacije od pravnih i fizičkim osoba izvan općeg proračuna i poravt donacija po protestiranim jamstvima</t>
  </si>
  <si>
    <t>Kapitalne donacije</t>
  </si>
  <si>
    <t>Prihodi iz nadležnog proračuna za financiranje redovne djelatnosti proračunskih korisnika</t>
  </si>
  <si>
    <t>Prihodi iz nadležnog proračuna za financiranje poslovanja</t>
  </si>
  <si>
    <t>Prihodi iz nadležnog proračuna za financiranje rashoda za nabavu nefinancijske imovine</t>
  </si>
  <si>
    <t>Plaće za prekovremeni rad</t>
  </si>
  <si>
    <t>Plaće za posebne uvjete  rada</t>
  </si>
  <si>
    <t>Ostali rashodi za zaposlene</t>
  </si>
  <si>
    <t>Doprinosi na plaće</t>
  </si>
  <si>
    <t>Doprinosi za obvezno zdrastveno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</si>
  <si>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</si>
  <si>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</si>
  <si>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</si>
  <si>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</si>
  <si>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</si>
  <si>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</si>
  <si>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</si>
  <si>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</si>
  <si>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</si>
  <si>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pošte, prijevoza</t>
  </si>
  <si>
    <t>Usluge tekućeg i investicijskog održavanja</t>
  </si>
  <si>
    <t>Usluge promidžbe i informiranja</t>
  </si>
  <si>
    <t>Komunalne usluge</t>
  </si>
  <si>
    <t>Zdrastvene i veterinarske usluge</t>
  </si>
  <si>
    <t>Intelektualne i osobne usluge</t>
  </si>
  <si>
    <t>Računalne usluge</t>
  </si>
  <si>
    <t>Ostale usluge</t>
  </si>
  <si>
    <t>Rashodi za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</si>
  <si>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</si>
  <si>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</si>
  <si>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</si>
  <si>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</si>
  <si>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</si>
  <si>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</si>
  <si>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</si>
  <si>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</si>
  <si>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</si>
  <si>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</si>
  <si>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</si>
  <si>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temlju osiguranja i druge naknade</t>
  </si>
  <si>
    <t>Ostale nakande građanima i kućanstvima iz proračuna</t>
  </si>
  <si>
    <t>Naknade građanima i kućanstvima u naravi</t>
  </si>
  <si>
    <t>Tekuće donacije</t>
  </si>
  <si>
    <t>Tekuće donacije u naravi</t>
  </si>
  <si>
    <t>Ostali rashodi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</si>
  <si>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</si>
  <si>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</si>
  <si>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</si>
  <si>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</si>
  <si>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>Knjige</t>
  </si>
  <si>
    <t>Nematerijalna proizvedena imovina</t>
  </si>
  <si>
    <t>1 OPĆI PRIHODI I PRIMICI</t>
  </si>
  <si>
    <t>2 DONACIJE</t>
  </si>
  <si>
    <t>21 DONACIJE</t>
  </si>
  <si>
    <t>3 VLASTITI PRIHODI</t>
  </si>
  <si>
    <t xml:space="preserve">31 VLASITITI PRIHODI </t>
  </si>
  <si>
    <t>4 POSEBNE NAMJENE</t>
  </si>
  <si>
    <t>41 POSEBNE NAMJENE</t>
  </si>
  <si>
    <t>51 MINISTARSTVO</t>
  </si>
  <si>
    <t>54 JLS</t>
  </si>
  <si>
    <t>57 MINISTARSTVO PRIJENOS EU</t>
  </si>
  <si>
    <t>5 POMOĆI</t>
  </si>
  <si>
    <t>11 OPĆI PRIHODI I PRIMICI</t>
  </si>
  <si>
    <t xml:space="preserve">31 VLASTITI PRIHODI </t>
  </si>
  <si>
    <t>52 OSTALE POMOĆI</t>
  </si>
  <si>
    <t>Ukupni prihodi</t>
  </si>
  <si>
    <t>Ukupni rashodi</t>
  </si>
  <si>
    <t>Preneseni višak/manjak prihoda za pokriće manjak</t>
  </si>
  <si>
    <t>09 Obrazovanje</t>
  </si>
  <si>
    <t>091 predškolsko i osnovno obrazovanje</t>
  </si>
  <si>
    <t>IZVRŠENJE 
2023.</t>
  </si>
  <si>
    <t>096 dodatne usluge u obrazovanju</t>
  </si>
  <si>
    <t>OSTVARENJE/IZVRŠENJE 
2023.</t>
  </si>
  <si>
    <t>3 Rashodi poslovanja</t>
  </si>
  <si>
    <t>31 Rashodi za zaposlene</t>
  </si>
  <si>
    <t>32Materijalni rashodi</t>
  </si>
  <si>
    <t>37 Naknade građanima i kućanstvima</t>
  </si>
  <si>
    <t>4 Rashodi za nabavu nefinancijske dugotrajne imovine</t>
  </si>
  <si>
    <t>42 Rashodi za nabavu proizvedene dugotrajne imovine</t>
  </si>
  <si>
    <t>2 Donacije</t>
  </si>
  <si>
    <t>34 Financijski rashodi</t>
  </si>
  <si>
    <t>31 VLASTITI PRIHODI</t>
  </si>
  <si>
    <t>4 Posebne namjene</t>
  </si>
  <si>
    <t>5 Pomoći</t>
  </si>
  <si>
    <t>57 MINISTRARSTVO PRIJENOSI EU</t>
  </si>
  <si>
    <t>6 Prihodi poslovanja</t>
  </si>
  <si>
    <t>66 Prihodi od prodaje proizvoda i robe te pruženh usluga i prihoda od donacija</t>
  </si>
  <si>
    <t>65 Prihodi od upravnih i adminsitrativnih pristojbi po posebnim propisima naknadama</t>
  </si>
  <si>
    <t>63 Prihodi od upravnih i adminsitrativnih pristojbi po posebnim propisima naknadama</t>
  </si>
  <si>
    <t>38 Ostale tekuće donacije</t>
  </si>
  <si>
    <t>Osnovna škola Antuna Mihanovića Klanjec-PRIHODI</t>
  </si>
  <si>
    <t>J01 1000A10200</t>
  </si>
  <si>
    <t>REDOVNI POSLOVI USTANOVA OSNOVNOG OBRAZOVANJA</t>
  </si>
  <si>
    <t>1.3.</t>
  </si>
  <si>
    <t xml:space="preserve">DECENTRALIZACIJA </t>
  </si>
  <si>
    <t>Osnovna škola Antuna Mihanovića Klanjec-RASHODI</t>
  </si>
  <si>
    <t>DONACIJE</t>
  </si>
  <si>
    <t>3.1.1.</t>
  </si>
  <si>
    <t>VLASTITI PRIHODI</t>
  </si>
  <si>
    <t>4.3.1.</t>
  </si>
  <si>
    <t>POSEBNE NAMJENE</t>
  </si>
  <si>
    <t>5.4.1.</t>
  </si>
  <si>
    <t>JLS</t>
  </si>
  <si>
    <t>5.7.1.</t>
  </si>
  <si>
    <t>5.2.1.</t>
  </si>
  <si>
    <t>MINISTARSTVO</t>
  </si>
  <si>
    <t>MINISTARSTVO PRIJENOSI EU</t>
  </si>
  <si>
    <t>KZŽ-OSTALA SREDSTVA</t>
  </si>
  <si>
    <t>KZŽ-ostala sredstva</t>
  </si>
  <si>
    <t>Dopunski nastavni i vannastavni program škola</t>
  </si>
  <si>
    <t>Urbroj:</t>
  </si>
  <si>
    <t>Klanjec,</t>
  </si>
  <si>
    <t xml:space="preserve">Klasa: </t>
  </si>
  <si>
    <t>IZVORNI PLAN ILI REBALANS 2024.</t>
  </si>
  <si>
    <t>TEKUĆI PLAN 2024.</t>
  </si>
  <si>
    <t>OSTVARENJE/IZVRŠENJE 
2024.</t>
  </si>
  <si>
    <t>IZVORNI PLAN ILI REBALANS 2024</t>
  </si>
  <si>
    <t>TEKUĆI PLAN 2024</t>
  </si>
  <si>
    <t xml:space="preserve">OSTVARENJE/IZVRŠENJE 
2024 </t>
  </si>
  <si>
    <t>IZVRŠENJE 
2024.</t>
  </si>
  <si>
    <t>OSTVARENJE/IZVRŠENJE 2023.</t>
  </si>
  <si>
    <t>OSTVARENJE/IZVRŠENJE 2024</t>
  </si>
  <si>
    <t xml:space="preserve"> IZVRŠENJE 
2024.</t>
  </si>
  <si>
    <t>OSTVARENJE/        IZVRŠENJE 2023</t>
  </si>
  <si>
    <t xml:space="preserve">OSTVARENJE/ IZVRŠENJE 2024 </t>
  </si>
  <si>
    <t>Ostali prihodi</t>
  </si>
  <si>
    <t>Kazne, upravne mjere i ostali prihodi</t>
  </si>
  <si>
    <t>Prihodi iz nadležnog proračuna i od HZZO-a na temelju ugovornih obveza</t>
  </si>
  <si>
    <t>Zakupnine i najamnine</t>
  </si>
  <si>
    <t>Naknade troškova osobama izvan radnog odnosa</t>
  </si>
  <si>
    <t>Naknade ostalih troškova osobama izvan radnog odnosa</t>
  </si>
  <si>
    <t>Ulaganje u računalne programe</t>
  </si>
  <si>
    <t>Negativne tečajne razlike i razlike zbog primjene valutne klauzule</t>
  </si>
  <si>
    <t xml:space="preserve">OSTVARENJE/   IZVRŠENJE 
2024 </t>
  </si>
  <si>
    <t>Sportska i glazbena oprema</t>
  </si>
  <si>
    <t>1.1.</t>
  </si>
  <si>
    <t>Naknade troškova zaposlenicima</t>
  </si>
  <si>
    <t>Naknade za prijevoz</t>
  </si>
  <si>
    <t>Seminari, tečajevi, stručni ispiti</t>
  </si>
  <si>
    <t>Uredski materijal i ostali mat.rashodi</t>
  </si>
  <si>
    <t>Materijal i dijelovi za tek.održavanje</t>
  </si>
  <si>
    <t>Sitni inventar</t>
  </si>
  <si>
    <t>Usluge telefona, pošte i prijevoza</t>
  </si>
  <si>
    <t>Naknada za rad predstavničkih i izvršnih tijela, povjerenstva i slično</t>
  </si>
  <si>
    <t>Članarina</t>
  </si>
  <si>
    <t>Zatezne kamete</t>
  </si>
  <si>
    <t>Građevinski objekt</t>
  </si>
  <si>
    <t>Postrojenja i opreme</t>
  </si>
  <si>
    <t>Knjige, umjetnička djela i ostale izložene vrijednosti</t>
  </si>
  <si>
    <t>Poslovni objekt</t>
  </si>
  <si>
    <t>Plaće za zaposlene</t>
  </si>
  <si>
    <t>Plaće za posebne uvjete rada</t>
  </si>
  <si>
    <t>Plaće (bruto)</t>
  </si>
  <si>
    <t>Doprinosi za zdrastveno osiguranje</t>
  </si>
  <si>
    <t>Naknada troškova službenog putovanja</t>
  </si>
  <si>
    <t>Naknade</t>
  </si>
  <si>
    <t>Ostale naknade građaninam i kućanstvima</t>
  </si>
  <si>
    <t>6.2.1.</t>
  </si>
  <si>
    <t>JLS-Grad Klanjec</t>
  </si>
  <si>
    <t>5=4/2*100</t>
  </si>
  <si>
    <t>67 Prihodi od nadležnog proračuna i od HZZO-na temelju ugovornih obveza</t>
  </si>
  <si>
    <t>51 MINISTARSTVO i ostale pomoći</t>
  </si>
  <si>
    <t>Prihodi</t>
  </si>
  <si>
    <t>Višak/manjak prihoda preneseni</t>
  </si>
  <si>
    <t>Rashodi</t>
  </si>
  <si>
    <t>26.03.2025.</t>
  </si>
  <si>
    <t>400-04/25-01/02</t>
  </si>
  <si>
    <t>2140-66-01-25-01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</si>
</sst>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8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7" tint="-0.249977111117893"/>
      <name val="Times New Roman"/>
      <family val="1"/>
    </font>
    <font>
      <b/>
      <sz val="11"/>
      <color theme="7" tint="-0.24997711111789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theme="9" tint="-0.249977111117893"/>
      <name val="Times New Roman"/>
      <family val="1"/>
    </font>
    <font>
      <sz val="11"/>
      <color theme="9" tint="-0.249977111117893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7" tint="-0.249977111117893"/>
      <name val="Times New Roman"/>
      <family val="1"/>
    </font>
    <font>
      <b/>
      <sz val="10"/>
      <color theme="4" tint="-0.249977111117893"/>
      <name val="Times New Roman"/>
      <family val="1"/>
    </font>
    <font>
      <b/>
      <sz val="11"/>
      <color theme="4" tint="-0.249977111117893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z val="10"/>
      <color rgb="FF0070C0"/>
      <name val="Times New Roman"/>
      <family val="1"/>
    </font>
    <font>
      <sz val="11"/>
      <name val="Times New Roman"/>
      <family val="1"/>
    </font>
    <font>
      <b/>
      <i/>
      <sz val="10"/>
      <color theme="9" tint="-0.249977111117893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theme="8" tint="-0.249977111117893"/>
      <name val="Times New Roman"/>
      <family val="1"/>
    </font>
    <font>
      <i/>
      <sz val="1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b/>
      <sz val="11"/>
      <color theme="4" tint="-0.249977111117893"/>
      <name val="Times New Roman"/>
      <family val="1"/>
      <charset val="238"/>
    </font>
    <font>
      <b/>
      <sz val="10"/>
      <color theme="7" tint="-0.499984740745262"/>
      <name val="Times New Roman"/>
      <family val="1"/>
      <charset val="238"/>
    </font>
    <font>
      <b/>
      <sz val="11"/>
      <color theme="7" tint="-0.49998474074526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1" fillId="0" borderId="0" applyFont="0" applyFill="0" applyBorder="0" applyAlignment="0" applyProtection="0"/>
  </cellStyleXfs>
  <cellXfs count="34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4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3" borderId="3" xfId="0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right"/>
    </xf>
    <xf numFmtId="4" fontId="18" fillId="0" borderId="3" xfId="0" applyNumberFormat="1" applyFont="1" applyBorder="1"/>
    <xf numFmtId="0" fontId="18" fillId="0" borderId="3" xfId="0" applyFont="1" applyBorder="1"/>
    <xf numFmtId="0" fontId="24" fillId="2" borderId="3" xfId="0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26" fillId="2" borderId="3" xfId="0" quotePrefix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0" fontId="30" fillId="2" borderId="3" xfId="0" quotePrefix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4" fontId="31" fillId="2" borderId="3" xfId="0" applyNumberFormat="1" applyFont="1" applyFill="1" applyBorder="1" applyAlignment="1">
      <alignment horizontal="right"/>
    </xf>
    <xf numFmtId="0" fontId="32" fillId="2" borderId="3" xfId="0" quotePrefix="1" applyFont="1" applyFill="1" applyBorder="1" applyAlignment="1">
      <alignment horizontal="left" vertical="center"/>
    </xf>
    <xf numFmtId="0" fontId="24" fillId="2" borderId="3" xfId="0" applyFont="1" applyFill="1" applyBorder="1" applyAlignment="1">
      <alignment vertical="top" wrapText="1"/>
    </xf>
    <xf numFmtId="0" fontId="33" fillId="2" borderId="3" xfId="0" applyFont="1" applyFill="1" applyBorder="1" applyAlignment="1">
      <alignment horizontal="left" vertical="center" wrapText="1"/>
    </xf>
    <xf numFmtId="4" fontId="33" fillId="2" borderId="3" xfId="0" applyNumberFormat="1" applyFont="1" applyFill="1" applyBorder="1" applyAlignment="1">
      <alignment horizontal="right"/>
    </xf>
    <xf numFmtId="0" fontId="34" fillId="0" borderId="3" xfId="0" applyFont="1" applyBorder="1"/>
    <xf numFmtId="0" fontId="33" fillId="2" borderId="3" xfId="0" quotePrefix="1" applyFont="1" applyFill="1" applyBorder="1" applyAlignment="1">
      <alignment horizontal="left" vertical="center"/>
    </xf>
    <xf numFmtId="0" fontId="33" fillId="2" borderId="3" xfId="0" quotePrefix="1" applyFont="1" applyFill="1" applyBorder="1" applyAlignment="1">
      <alignment horizontal="left" vertical="center" wrapText="1"/>
    </xf>
    <xf numFmtId="0" fontId="35" fillId="2" borderId="3" xfId="0" quotePrefix="1" applyFont="1" applyFill="1" applyBorder="1" applyAlignment="1">
      <alignment horizontal="left" vertical="center"/>
    </xf>
    <xf numFmtId="0" fontId="36" fillId="2" borderId="3" xfId="0" quotePrefix="1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 wrapText="1"/>
    </xf>
    <xf numFmtId="4" fontId="36" fillId="2" borderId="3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>
      <alignment horizontal="right"/>
    </xf>
    <xf numFmtId="4" fontId="37" fillId="0" borderId="3" xfId="0" applyNumberFormat="1" applyFont="1" applyBorder="1"/>
    <xf numFmtId="0" fontId="37" fillId="0" borderId="0" xfId="0" applyFont="1"/>
    <xf numFmtId="0" fontId="28" fillId="2" borderId="3" xfId="0" quotePrefix="1" applyFont="1" applyFill="1" applyBorder="1" applyAlignment="1">
      <alignment horizontal="left" vertical="center"/>
    </xf>
    <xf numFmtId="0" fontId="38" fillId="2" borderId="3" xfId="0" quotePrefix="1" applyFont="1" applyFill="1" applyBorder="1" applyAlignment="1">
      <alignment horizontal="left" vertical="center"/>
    </xf>
    <xf numFmtId="4" fontId="28" fillId="2" borderId="3" xfId="0" applyNumberFormat="1" applyFont="1" applyFill="1" applyBorder="1" applyAlignment="1">
      <alignment horizontal="right"/>
    </xf>
    <xf numFmtId="4" fontId="39" fillId="0" borderId="3" xfId="0" applyNumberFormat="1" applyFont="1" applyBorder="1"/>
    <xf numFmtId="0" fontId="28" fillId="2" borderId="3" xfId="0" quotePrefix="1" applyFont="1" applyFill="1" applyBorder="1" applyAlignment="1">
      <alignment horizontal="left" vertical="center" wrapText="1"/>
    </xf>
    <xf numFmtId="4" fontId="34" fillId="0" borderId="3" xfId="0" applyNumberFormat="1" applyFont="1" applyBorder="1"/>
    <xf numFmtId="0" fontId="40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right"/>
    </xf>
    <xf numFmtId="0" fontId="41" fillId="0" borderId="0" xfId="0" applyFont="1"/>
    <xf numFmtId="2" fontId="39" fillId="0" borderId="3" xfId="0" applyNumberFormat="1" applyFont="1" applyBorder="1"/>
    <xf numFmtId="2" fontId="34" fillId="0" borderId="3" xfId="0" applyNumberFormat="1" applyFont="1" applyBorder="1"/>
    <xf numFmtId="2" fontId="23" fillId="0" borderId="3" xfId="0" applyNumberFormat="1" applyFont="1" applyBorder="1"/>
    <xf numFmtId="0" fontId="29" fillId="0" borderId="0" xfId="0" applyFont="1"/>
    <xf numFmtId="0" fontId="42" fillId="2" borderId="3" xfId="0" quotePrefix="1" applyFont="1" applyFill="1" applyBorder="1" applyAlignment="1">
      <alignment horizontal="left" vertical="center"/>
    </xf>
    <xf numFmtId="0" fontId="43" fillId="0" borderId="0" xfId="0" applyFont="1"/>
    <xf numFmtId="4" fontId="42" fillId="2" borderId="3" xfId="0" applyNumberFormat="1" applyFont="1" applyFill="1" applyBorder="1" applyAlignment="1">
      <alignment horizontal="right"/>
    </xf>
    <xf numFmtId="0" fontId="34" fillId="0" borderId="0" xfId="0" applyFont="1"/>
    <xf numFmtId="2" fontId="25" fillId="0" borderId="3" xfId="0" applyNumberFormat="1" applyFont="1" applyBorder="1"/>
    <xf numFmtId="2" fontId="27" fillId="0" borderId="3" xfId="0" applyNumberFormat="1" applyFont="1" applyBorder="1"/>
    <xf numFmtId="2" fontId="18" fillId="2" borderId="3" xfId="0" applyNumberFormat="1" applyFont="1" applyFill="1" applyBorder="1"/>
    <xf numFmtId="2" fontId="18" fillId="0" borderId="3" xfId="0" applyNumberFormat="1" applyFont="1" applyBorder="1"/>
    <xf numFmtId="2" fontId="43" fillId="0" borderId="3" xfId="0" applyNumberFormat="1" applyFont="1" applyBorder="1"/>
    <xf numFmtId="0" fontId="28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vertical="center" wrapText="1"/>
    </xf>
    <xf numFmtId="0" fontId="39" fillId="0" borderId="0" xfId="0" applyFont="1"/>
    <xf numFmtId="0" fontId="24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/>
    </xf>
    <xf numFmtId="4" fontId="20" fillId="2" borderId="3" xfId="0" applyNumberFormat="1" applyFont="1" applyFill="1" applyBorder="1" applyAlignment="1">
      <alignment horizontal="right" wrapText="1"/>
    </xf>
    <xf numFmtId="0" fontId="34" fillId="0" borderId="3" xfId="0" applyFont="1" applyBorder="1" applyAlignment="1">
      <alignment horizontal="center"/>
    </xf>
    <xf numFmtId="2" fontId="41" fillId="0" borderId="3" xfId="0" applyNumberFormat="1" applyFont="1" applyBorder="1"/>
    <xf numFmtId="16" fontId="22" fillId="2" borderId="3" xfId="0" applyNumberFormat="1" applyFont="1" applyFill="1" applyBorder="1" applyAlignment="1">
      <alignment horizontal="left" vertical="center" wrapText="1"/>
    </xf>
    <xf numFmtId="0" fontId="44" fillId="2" borderId="3" xfId="0" quotePrefix="1" applyFont="1" applyFill="1" applyBorder="1" applyAlignment="1">
      <alignment horizontal="left" vertical="center" wrapText="1" indent="1"/>
    </xf>
    <xf numFmtId="0" fontId="44" fillId="2" borderId="3" xfId="0" applyFont="1" applyFill="1" applyBorder="1" applyAlignment="1">
      <alignment horizontal="left" vertical="center" indent="1"/>
    </xf>
    <xf numFmtId="4" fontId="21" fillId="2" borderId="3" xfId="0" applyNumberFormat="1" applyFont="1" applyFill="1" applyBorder="1" applyAlignment="1">
      <alignment horizontal="right"/>
    </xf>
    <xf numFmtId="0" fontId="45" fillId="0" borderId="0" xfId="0" applyFont="1"/>
    <xf numFmtId="0" fontId="22" fillId="2" borderId="3" xfId="0" applyFont="1" applyFill="1" applyBorder="1" applyAlignment="1">
      <alignment horizontal="left" vertical="center" wrapText="1"/>
    </xf>
    <xf numFmtId="0" fontId="44" fillId="2" borderId="3" xfId="0" quotePrefix="1" applyFont="1" applyFill="1" applyBorder="1" applyAlignment="1">
      <alignment horizontal="left" vertical="center" wrapText="1"/>
    </xf>
    <xf numFmtId="0" fontId="46" fillId="0" borderId="0" xfId="0" applyFont="1"/>
    <xf numFmtId="0" fontId="46" fillId="0" borderId="3" xfId="0" applyFont="1" applyBorder="1"/>
    <xf numFmtId="4" fontId="47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44" fillId="2" borderId="3" xfId="0" applyFont="1" applyFill="1" applyBorder="1" applyAlignment="1">
      <alignment horizontal="left" vertical="top" wrapText="1"/>
    </xf>
    <xf numFmtId="0" fontId="44" fillId="2" borderId="3" xfId="0" applyFont="1" applyFill="1" applyBorder="1" applyAlignment="1">
      <alignment vertical="top"/>
    </xf>
    <xf numFmtId="0" fontId="44" fillId="2" borderId="3" xfId="0" applyFont="1" applyFill="1" applyBorder="1" applyAlignment="1">
      <alignment vertical="top" wrapText="1"/>
    </xf>
    <xf numFmtId="0" fontId="44" fillId="2" borderId="3" xfId="0" applyFont="1" applyFill="1" applyBorder="1"/>
    <xf numFmtId="0" fontId="48" fillId="2" borderId="3" xfId="0" applyFont="1" applyFill="1" applyBorder="1" applyAlignment="1">
      <alignment vertical="top"/>
    </xf>
    <xf numFmtId="0" fontId="48" fillId="2" borderId="3" xfId="0" applyFont="1" applyFill="1" applyBorder="1" applyAlignment="1">
      <alignment horizontal="left" vertical="center" wrapText="1"/>
    </xf>
    <xf numFmtId="0" fontId="48" fillId="2" borderId="3" xfId="0" quotePrefix="1" applyFont="1" applyFill="1" applyBorder="1" applyAlignment="1">
      <alignment horizontal="left" vertical="center" wrapText="1" indent="1"/>
    </xf>
    <xf numFmtId="0" fontId="48" fillId="2" borderId="3" xfId="0" quotePrefix="1" applyFont="1" applyFill="1" applyBorder="1" applyAlignment="1">
      <alignment vertical="top" wrapText="1"/>
    </xf>
    <xf numFmtId="4" fontId="47" fillId="2" borderId="3" xfId="0" applyNumberFormat="1" applyFont="1" applyFill="1" applyBorder="1" applyAlignment="1">
      <alignment horizontal="right" wrapText="1"/>
    </xf>
    <xf numFmtId="4" fontId="46" fillId="0" borderId="3" xfId="0" applyNumberFormat="1" applyFont="1" applyBorder="1"/>
    <xf numFmtId="0" fontId="48" fillId="4" borderId="3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4" fontId="21" fillId="4" borderId="3" xfId="0" applyNumberFormat="1" applyFont="1" applyFill="1" applyBorder="1" applyAlignment="1">
      <alignment horizontal="right"/>
    </xf>
    <xf numFmtId="2" fontId="18" fillId="4" borderId="3" xfId="0" applyNumberFormat="1" applyFont="1" applyFill="1" applyBorder="1"/>
    <xf numFmtId="2" fontId="23" fillId="4" borderId="3" xfId="0" applyNumberFormat="1" applyFont="1" applyFill="1" applyBorder="1"/>
    <xf numFmtId="4" fontId="50" fillId="2" borderId="3" xfId="0" applyNumberFormat="1" applyFont="1" applyFill="1" applyBorder="1" applyAlignment="1">
      <alignment horizontal="right"/>
    </xf>
    <xf numFmtId="4" fontId="51" fillId="4" borderId="3" xfId="0" applyNumberFormat="1" applyFont="1" applyFill="1" applyBorder="1"/>
    <xf numFmtId="4" fontId="51" fillId="0" borderId="3" xfId="0" applyNumberFormat="1" applyFont="1" applyBorder="1"/>
    <xf numFmtId="0" fontId="53" fillId="0" borderId="0" xfId="0" applyFont="1"/>
    <xf numFmtId="2" fontId="46" fillId="2" borderId="3" xfId="0" applyNumberFormat="1" applyFont="1" applyFill="1" applyBorder="1"/>
    <xf numFmtId="2" fontId="51" fillId="4" borderId="3" xfId="0" applyNumberFormat="1" applyFont="1" applyFill="1" applyBorder="1"/>
    <xf numFmtId="2" fontId="51" fillId="2" borderId="3" xfId="0" applyNumberFormat="1" applyFont="1" applyFill="1" applyBorder="1"/>
    <xf numFmtId="0" fontId="54" fillId="5" borderId="3" xfId="0" applyFont="1" applyFill="1" applyBorder="1" applyAlignment="1">
      <alignment horizontal="left" vertical="center" wrapText="1"/>
    </xf>
    <xf numFmtId="4" fontId="30" fillId="5" borderId="3" xfId="0" applyNumberFormat="1" applyFont="1" applyFill="1" applyBorder="1" applyAlignment="1">
      <alignment horizontal="right"/>
    </xf>
    <xf numFmtId="2" fontId="18" fillId="5" borderId="3" xfId="0" applyNumberFormat="1" applyFont="1" applyFill="1" applyBorder="1"/>
    <xf numFmtId="0" fontId="40" fillId="6" borderId="3" xfId="0" applyFont="1" applyFill="1" applyBorder="1" applyAlignment="1">
      <alignment horizontal="left" vertical="center" wrapText="1"/>
    </xf>
    <xf numFmtId="4" fontId="19" fillId="6" borderId="3" xfId="0" applyNumberFormat="1" applyFont="1" applyFill="1" applyBorder="1" applyAlignment="1">
      <alignment horizontal="right"/>
    </xf>
    <xf numFmtId="2" fontId="41" fillId="6" borderId="3" xfId="0" applyNumberFormat="1" applyFont="1" applyFill="1" applyBorder="1"/>
    <xf numFmtId="0" fontId="55" fillId="3" borderId="3" xfId="0" applyFont="1" applyFill="1" applyBorder="1" applyAlignment="1">
      <alignment horizontal="center" vertical="center" wrapText="1"/>
    </xf>
    <xf numFmtId="0" fontId="56" fillId="0" borderId="0" xfId="0" applyFont="1"/>
    <xf numFmtId="0" fontId="21" fillId="6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9" fillId="6" borderId="3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59" fillId="7" borderId="3" xfId="0" applyFont="1" applyFill="1" applyBorder="1" applyAlignment="1">
      <alignment horizontal="left" vertical="center"/>
    </xf>
    <xf numFmtId="4" fontId="21" fillId="6" borderId="3" xfId="0" applyNumberFormat="1" applyFont="1" applyFill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right" vertical="center"/>
    </xf>
    <xf numFmtId="4" fontId="20" fillId="2" borderId="4" xfId="0" applyNumberFormat="1" applyFont="1" applyFill="1" applyBorder="1" applyAlignment="1">
      <alignment horizontal="right" vertical="center"/>
    </xf>
    <xf numFmtId="4" fontId="20" fillId="2" borderId="3" xfId="0" applyNumberFormat="1" applyFont="1" applyFill="1" applyBorder="1" applyAlignment="1">
      <alignment horizontal="right" vertical="center"/>
    </xf>
    <xf numFmtId="4" fontId="21" fillId="7" borderId="4" xfId="0" applyNumberFormat="1" applyFont="1" applyFill="1" applyBorder="1" applyAlignment="1">
      <alignment horizontal="right" vertical="center"/>
    </xf>
    <xf numFmtId="4" fontId="21" fillId="3" borderId="3" xfId="0" applyNumberFormat="1" applyFont="1" applyFill="1" applyBorder="1" applyAlignment="1">
      <alignment horizontal="center" vertical="center" wrapText="1"/>
    </xf>
    <xf numFmtId="4" fontId="55" fillId="3" borderId="3" xfId="0" applyNumberFormat="1" applyFont="1" applyFill="1" applyBorder="1" applyAlignment="1">
      <alignment horizontal="center" vertical="center" wrapText="1"/>
    </xf>
    <xf numFmtId="4" fontId="21" fillId="7" borderId="3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center" vertical="center" wrapText="1"/>
    </xf>
    <xf numFmtId="4" fontId="23" fillId="0" borderId="0" xfId="0" applyNumberFormat="1" applyFont="1" applyAlignment="1">
      <alignment horizont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59" fillId="7" borderId="3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wrapText="1"/>
    </xf>
    <xf numFmtId="0" fontId="60" fillId="0" borderId="3" xfId="0" applyFont="1" applyBorder="1" applyAlignment="1">
      <alignment wrapText="1"/>
    </xf>
    <xf numFmtId="0" fontId="44" fillId="2" borderId="0" xfId="0" applyFont="1" applyFill="1" applyAlignment="1">
      <alignment vertical="top" wrapText="1"/>
    </xf>
    <xf numFmtId="4" fontId="20" fillId="2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 wrapText="1"/>
    </xf>
    <xf numFmtId="4" fontId="18" fillId="0" borderId="0" xfId="0" applyNumberFormat="1" applyFont="1"/>
    <xf numFmtId="2" fontId="18" fillId="0" borderId="0" xfId="0" applyNumberFormat="1" applyFont="1"/>
    <xf numFmtId="0" fontId="49" fillId="5" borderId="3" xfId="0" applyFont="1" applyFill="1" applyBorder="1" applyAlignment="1">
      <alignment horizontal="left" vertical="center" wrapText="1"/>
    </xf>
    <xf numFmtId="4" fontId="52" fillId="5" borderId="3" xfId="0" applyNumberFormat="1" applyFont="1" applyFill="1" applyBorder="1" applyAlignment="1">
      <alignment horizontal="right"/>
    </xf>
    <xf numFmtId="2" fontId="53" fillId="5" borderId="3" xfId="0" applyNumberFormat="1" applyFont="1" applyFill="1" applyBorder="1"/>
    <xf numFmtId="0" fontId="56" fillId="0" borderId="3" xfId="0" applyFont="1" applyBorder="1" applyAlignment="1">
      <alignment wrapText="1"/>
    </xf>
    <xf numFmtId="0" fontId="61" fillId="2" borderId="0" xfId="0" applyFont="1" applyFill="1" applyAlignment="1">
      <alignment horizontal="left" vertical="center" wrapText="1"/>
    </xf>
    <xf numFmtId="0" fontId="65" fillId="0" borderId="0" xfId="0" applyFont="1"/>
    <xf numFmtId="0" fontId="66" fillId="2" borderId="3" xfId="0" quotePrefix="1" applyFont="1" applyFill="1" applyBorder="1" applyAlignment="1">
      <alignment horizontal="left" vertical="center"/>
    </xf>
    <xf numFmtId="0" fontId="66" fillId="2" borderId="3" xfId="0" applyFont="1" applyFill="1" applyBorder="1" applyAlignment="1">
      <alignment horizontal="left" vertical="center" wrapText="1"/>
    </xf>
    <xf numFmtId="4" fontId="66" fillId="2" borderId="3" xfId="0" applyNumberFormat="1" applyFont="1" applyFill="1" applyBorder="1" applyAlignment="1">
      <alignment horizontal="right"/>
    </xf>
    <xf numFmtId="2" fontId="65" fillId="0" borderId="3" xfId="0" applyNumberFormat="1" applyFont="1" applyBorder="1"/>
    <xf numFmtId="0" fontId="67" fillId="2" borderId="3" xfId="0" quotePrefix="1" applyFont="1" applyFill="1" applyBorder="1" applyAlignment="1">
      <alignment horizontal="left" vertical="center"/>
    </xf>
    <xf numFmtId="0" fontId="67" fillId="2" borderId="3" xfId="0" applyFont="1" applyFill="1" applyBorder="1" applyAlignment="1">
      <alignment horizontal="left" vertical="center" wrapText="1"/>
    </xf>
    <xf numFmtId="4" fontId="67" fillId="2" borderId="3" xfId="0" applyNumberFormat="1" applyFont="1" applyFill="1" applyBorder="1" applyAlignment="1">
      <alignment horizontal="right"/>
    </xf>
    <xf numFmtId="4" fontId="68" fillId="0" borderId="3" xfId="0" applyNumberFormat="1" applyFont="1" applyBorder="1"/>
    <xf numFmtId="0" fontId="68" fillId="0" borderId="0" xfId="0" applyFont="1"/>
    <xf numFmtId="0" fontId="69" fillId="2" borderId="3" xfId="0" quotePrefix="1" applyFont="1" applyFill="1" applyBorder="1" applyAlignment="1">
      <alignment horizontal="left" vertical="center"/>
    </xf>
    <xf numFmtId="0" fontId="69" fillId="2" borderId="3" xfId="0" applyFont="1" applyFill="1" applyBorder="1" applyAlignment="1">
      <alignment horizontal="left" vertical="center" wrapText="1"/>
    </xf>
    <xf numFmtId="4" fontId="69" fillId="2" borderId="3" xfId="0" applyNumberFormat="1" applyFont="1" applyFill="1" applyBorder="1" applyAlignment="1">
      <alignment horizontal="right"/>
    </xf>
    <xf numFmtId="0" fontId="70" fillId="0" borderId="0" xfId="0" applyFont="1"/>
    <xf numFmtId="0" fontId="67" fillId="2" borderId="3" xfId="0" quotePrefix="1" applyFont="1" applyFill="1" applyBorder="1" applyAlignment="1">
      <alignment horizontal="left" vertical="center" wrapText="1"/>
    </xf>
    <xf numFmtId="4" fontId="65" fillId="0" borderId="3" xfId="0" applyNumberFormat="1" applyFont="1" applyBorder="1"/>
    <xf numFmtId="2" fontId="18" fillId="0" borderId="3" xfId="1" applyNumberFormat="1" applyFont="1" applyBorder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" fontId="18" fillId="0" borderId="6" xfId="0" applyNumberFormat="1" applyFont="1" applyBorder="1"/>
    <xf numFmtId="2" fontId="18" fillId="0" borderId="6" xfId="0" applyNumberFormat="1" applyFont="1" applyBorder="1"/>
    <xf numFmtId="2" fontId="41" fillId="0" borderId="6" xfId="0" applyNumberFormat="1" applyFont="1" applyBorder="1"/>
    <xf numFmtId="0" fontId="26" fillId="2" borderId="6" xfId="0" quotePrefix="1" applyFont="1" applyFill="1" applyBorder="1" applyAlignment="1">
      <alignment horizontal="left" vertical="center"/>
    </xf>
    <xf numFmtId="0" fontId="26" fillId="2" borderId="6" xfId="0" quotePrefix="1" applyFont="1" applyFill="1" applyBorder="1" applyAlignment="1">
      <alignment horizontal="left" vertical="center" wrapText="1"/>
    </xf>
    <xf numFmtId="4" fontId="20" fillId="2" borderId="6" xfId="0" applyNumberFormat="1" applyFont="1" applyFill="1" applyBorder="1" applyAlignment="1">
      <alignment horizontal="right"/>
    </xf>
    <xf numFmtId="4" fontId="19" fillId="2" borderId="6" xfId="0" applyNumberFormat="1" applyFont="1" applyFill="1" applyBorder="1" applyAlignment="1">
      <alignment horizontal="right"/>
    </xf>
    <xf numFmtId="0" fontId="74" fillId="0" borderId="3" xfId="0" applyFont="1" applyBorder="1" applyAlignment="1">
      <alignment horizontal="left" vertical="center"/>
    </xf>
    <xf numFmtId="4" fontId="75" fillId="2" borderId="4" xfId="0" applyNumberFormat="1" applyFont="1" applyFill="1" applyBorder="1" applyAlignment="1">
      <alignment horizontal="right" vertical="center"/>
    </xf>
    <xf numFmtId="4" fontId="75" fillId="2" borderId="3" xfId="0" applyNumberFormat="1" applyFont="1" applyFill="1" applyBorder="1" applyAlignment="1">
      <alignment horizontal="right" vertical="center"/>
    </xf>
    <xf numFmtId="0" fontId="76" fillId="0" borderId="3" xfId="0" applyFont="1" applyBorder="1" applyAlignment="1">
      <alignment horizontal="left" vertical="center"/>
    </xf>
    <xf numFmtId="4" fontId="72" fillId="2" borderId="4" xfId="0" applyNumberFormat="1" applyFont="1" applyFill="1" applyBorder="1" applyAlignment="1">
      <alignment horizontal="right" vertical="center"/>
    </xf>
    <xf numFmtId="0" fontId="79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72" fillId="2" borderId="4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5" fillId="0" borderId="0" xfId="0" applyFont="1" applyAlignment="1">
      <alignment horizontal="left" vertical="center"/>
    </xf>
    <xf numFmtId="0" fontId="83" fillId="8" borderId="3" xfId="0" applyFont="1" applyFill="1" applyBorder="1" applyAlignment="1">
      <alignment horizontal="left" vertical="center"/>
    </xf>
    <xf numFmtId="0" fontId="83" fillId="3" borderId="3" xfId="0" applyFont="1" applyFill="1" applyBorder="1" applyAlignment="1">
      <alignment horizontal="left" vertical="center"/>
    </xf>
    <xf numFmtId="4" fontId="72" fillId="3" borderId="4" xfId="0" applyNumberFormat="1" applyFont="1" applyFill="1" applyBorder="1" applyAlignment="1">
      <alignment horizontal="right" vertical="center"/>
    </xf>
    <xf numFmtId="0" fontId="81" fillId="3" borderId="3" xfId="0" applyFont="1" applyFill="1" applyBorder="1" applyAlignment="1">
      <alignment horizontal="left" vertical="center"/>
    </xf>
    <xf numFmtId="0" fontId="76" fillId="3" borderId="3" xfId="0" applyFont="1" applyFill="1" applyBorder="1" applyAlignment="1">
      <alignment horizontal="left" vertical="center"/>
    </xf>
    <xf numFmtId="0" fontId="81" fillId="3" borderId="3" xfId="0" applyFont="1" applyFill="1" applyBorder="1" applyAlignment="1">
      <alignment horizontal="left" vertical="center" wrapText="1"/>
    </xf>
    <xf numFmtId="0" fontId="72" fillId="2" borderId="1" xfId="0" applyFont="1" applyFill="1" applyBorder="1" applyAlignment="1">
      <alignment horizontal="left" vertical="center" wrapText="1"/>
    </xf>
    <xf numFmtId="0" fontId="72" fillId="2" borderId="2" xfId="0" applyFont="1" applyFill="1" applyBorder="1" applyAlignment="1">
      <alignment horizontal="left" vertical="center" wrapText="1"/>
    </xf>
    <xf numFmtId="4" fontId="52" fillId="8" borderId="4" xfId="0" applyNumberFormat="1" applyFont="1" applyFill="1" applyBorder="1" applyAlignment="1">
      <alignment horizontal="right" vertical="center"/>
    </xf>
    <xf numFmtId="4" fontId="52" fillId="8" borderId="3" xfId="0" applyNumberFormat="1" applyFont="1" applyFill="1" applyBorder="1" applyAlignment="1">
      <alignment horizontal="right" vertical="center"/>
    </xf>
    <xf numFmtId="0" fontId="78" fillId="3" borderId="3" xfId="0" applyFont="1" applyFill="1" applyBorder="1" applyAlignment="1">
      <alignment horizontal="left" vertical="center"/>
    </xf>
    <xf numFmtId="4" fontId="77" fillId="3" borderId="4" xfId="0" applyNumberFormat="1" applyFont="1" applyFill="1" applyBorder="1" applyAlignment="1">
      <alignment horizontal="right" vertical="center"/>
    </xf>
    <xf numFmtId="0" fontId="78" fillId="8" borderId="3" xfId="0" applyFont="1" applyFill="1" applyBorder="1" applyAlignment="1">
      <alignment horizontal="left" vertical="center"/>
    </xf>
    <xf numFmtId="4" fontId="77" fillId="8" borderId="4" xfId="0" applyNumberFormat="1" applyFont="1" applyFill="1" applyBorder="1" applyAlignment="1">
      <alignment horizontal="right" vertical="center"/>
    </xf>
    <xf numFmtId="4" fontId="80" fillId="3" borderId="4" xfId="0" applyNumberFormat="1" applyFont="1" applyFill="1" applyBorder="1" applyAlignment="1">
      <alignment horizontal="right" vertical="center"/>
    </xf>
    <xf numFmtId="0" fontId="74" fillId="2" borderId="3" xfId="0" applyFont="1" applyFill="1" applyBorder="1" applyAlignment="1">
      <alignment horizontal="left" vertical="center"/>
    </xf>
    <xf numFmtId="4" fontId="52" fillId="3" borderId="4" xfId="0" applyNumberFormat="1" applyFont="1" applyFill="1" applyBorder="1" applyAlignment="1">
      <alignment horizontal="right" vertical="center"/>
    </xf>
    <xf numFmtId="0" fontId="86" fillId="3" borderId="3" xfId="0" applyFont="1" applyFill="1" applyBorder="1" applyAlignment="1">
      <alignment horizontal="left" vertical="center"/>
    </xf>
    <xf numFmtId="4" fontId="21" fillId="3" borderId="3" xfId="0" applyNumberFormat="1" applyFont="1" applyFill="1" applyBorder="1" applyAlignment="1">
      <alignment horizontal="center" vertical="center"/>
    </xf>
    <xf numFmtId="4" fontId="21" fillId="8" borderId="3" xfId="0" applyNumberFormat="1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 vertical="center" wrapText="1"/>
    </xf>
    <xf numFmtId="43" fontId="18" fillId="0" borderId="3" xfId="1" applyFont="1" applyBorder="1"/>
    <xf numFmtId="43" fontId="20" fillId="2" borderId="3" xfId="1" applyFont="1" applyFill="1" applyBorder="1" applyAlignment="1">
      <alignment horizontal="right"/>
    </xf>
    <xf numFmtId="0" fontId="18" fillId="2" borderId="7" xfId="0" applyFont="1" applyFill="1" applyBorder="1"/>
    <xf numFmtId="0" fontId="18" fillId="2" borderId="8" xfId="0" applyFont="1" applyFill="1" applyBorder="1"/>
    <xf numFmtId="2" fontId="18" fillId="2" borderId="9" xfId="0" applyNumberFormat="1" applyFont="1" applyFill="1" applyBorder="1"/>
    <xf numFmtId="0" fontId="18" fillId="2" borderId="0" xfId="0" applyFont="1" applyFill="1"/>
    <xf numFmtId="0" fontId="18" fillId="2" borderId="10" xfId="0" applyFont="1" applyFill="1" applyBorder="1"/>
    <xf numFmtId="0" fontId="18" fillId="2" borderId="3" xfId="0" applyFont="1" applyFill="1" applyBorder="1"/>
    <xf numFmtId="4" fontId="18" fillId="2" borderId="3" xfId="0" applyNumberFormat="1" applyFont="1" applyFill="1" applyBorder="1"/>
    <xf numFmtId="0" fontId="68" fillId="2" borderId="0" xfId="0" applyFont="1" applyFill="1"/>
    <xf numFmtId="4" fontId="65" fillId="2" borderId="8" xfId="0" applyNumberFormat="1" applyFont="1" applyFill="1" applyBorder="1"/>
    <xf numFmtId="0" fontId="68" fillId="2" borderId="11" xfId="0" applyFont="1" applyFill="1" applyBorder="1"/>
    <xf numFmtId="0" fontId="68" fillId="2" borderId="12" xfId="0" applyFont="1" applyFill="1" applyBorder="1"/>
    <xf numFmtId="0" fontId="65" fillId="2" borderId="12" xfId="0" applyFont="1" applyFill="1" applyBorder="1"/>
    <xf numFmtId="4" fontId="65" fillId="2" borderId="12" xfId="0" applyNumberFormat="1" applyFont="1" applyFill="1" applyBorder="1"/>
    <xf numFmtId="2" fontId="18" fillId="2" borderId="13" xfId="0" applyNumberFormat="1" applyFont="1" applyFill="1" applyBorder="1"/>
    <xf numFmtId="0" fontId="1" fillId="0" borderId="0" xfId="0" applyFont="1" applyAlignment="1">
      <alignment horizontal="left" vertical="top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6" fillId="2" borderId="5" xfId="0" applyFont="1" applyFill="1" applyBorder="1" applyAlignment="1">
      <alignment horizontal="left" wrapText="1"/>
    </xf>
    <xf numFmtId="0" fontId="6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3" fillId="2" borderId="0" xfId="0" applyFont="1" applyFill="1" applyAlignment="1">
      <alignment horizontal="center" vertical="center" wrapText="1"/>
    </xf>
    <xf numFmtId="0" fontId="62" fillId="2" borderId="0" xfId="0" applyFont="1" applyFill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14" fontId="20" fillId="2" borderId="2" xfId="0" applyNumberFormat="1" applyFont="1" applyFill="1" applyBorder="1" applyAlignment="1">
      <alignment horizontal="center" vertical="center" wrapText="1"/>
    </xf>
    <xf numFmtId="14" fontId="20" fillId="2" borderId="4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3" fillId="3" borderId="1" xfId="0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0" fontId="73" fillId="3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84" fillId="3" borderId="1" xfId="0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0" fontId="84" fillId="3" borderId="4" xfId="0" applyFont="1" applyFill="1" applyBorder="1" applyAlignment="1">
      <alignment horizontal="center" vertical="center" wrapText="1"/>
    </xf>
    <xf numFmtId="0" fontId="77" fillId="8" borderId="1" xfId="0" applyFont="1" applyFill="1" applyBorder="1" applyAlignment="1">
      <alignment horizontal="center" vertical="center" wrapText="1"/>
    </xf>
    <xf numFmtId="0" fontId="77" fillId="8" borderId="2" xfId="0" applyFont="1" applyFill="1" applyBorder="1" applyAlignment="1">
      <alignment horizontal="center" vertical="center" wrapText="1"/>
    </xf>
    <xf numFmtId="0" fontId="77" fillId="8" borderId="4" xfId="0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75" fillId="2" borderId="2" xfId="0" applyFont="1" applyFill="1" applyBorder="1" applyAlignment="1">
      <alignment horizontal="center" vertical="center" wrapText="1"/>
    </xf>
    <xf numFmtId="0" fontId="75" fillId="2" borderId="4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52" fillId="8" borderId="1" xfId="0" applyFont="1" applyFill="1" applyBorder="1" applyAlignment="1">
      <alignment horizontal="center" vertical="center" wrapText="1"/>
    </xf>
    <xf numFmtId="0" fontId="52" fillId="8" borderId="2" xfId="0" applyFont="1" applyFill="1" applyBorder="1" applyAlignment="1">
      <alignment horizontal="center" vertical="center" wrapText="1"/>
    </xf>
    <xf numFmtId="0" fontId="52" fillId="8" borderId="4" xfId="0" applyFont="1" applyFill="1" applyBorder="1" applyAlignment="1">
      <alignment horizontal="center" vertical="center" wrapText="1"/>
    </xf>
    <xf numFmtId="16" fontId="21" fillId="7" borderId="1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45" fillId="0" borderId="0" xfId="0" applyFont="1" applyAlignment="1">
      <alignment wrapText="1"/>
    </xf>
    <xf numFmtId="0" fontId="41" fillId="0" borderId="0" xfId="0" applyFont="1" applyAlignment="1">
      <alignment horizontal="center"/>
    </xf>
    <xf numFmtId="0" fontId="55" fillId="3" borderId="1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topLeftCell="B1" workbookViewId="0">
      <selection activeCell="F9" sqref="F9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86" t="s">
        <v>67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2:12" ht="15.75" customHeight="1" x14ac:dyDescent="0.25">
      <c r="B2" s="286" t="s">
        <v>13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2:12" ht="6.75" customHeight="1" x14ac:dyDescent="0.3">
      <c r="B3" s="269"/>
      <c r="C3" s="269"/>
      <c r="D3" s="269"/>
      <c r="E3" s="27"/>
      <c r="F3" s="27"/>
      <c r="G3" s="27"/>
      <c r="H3" s="27"/>
      <c r="I3" s="27"/>
      <c r="J3" s="29"/>
      <c r="K3" s="29"/>
      <c r="L3" s="28"/>
    </row>
    <row r="4" spans="2:12" ht="18" customHeight="1" x14ac:dyDescent="0.25">
      <c r="B4" s="286" t="s">
        <v>53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</row>
    <row r="5" spans="2:12" ht="18" customHeight="1" x14ac:dyDescent="0.3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8" customHeight="1" x14ac:dyDescent="0.25">
      <c r="B6" s="191" t="s">
        <v>196</v>
      </c>
      <c r="C6" s="293" t="s">
        <v>250</v>
      </c>
      <c r="D6" s="293"/>
      <c r="E6" s="30"/>
      <c r="F6" s="30"/>
      <c r="G6" s="30"/>
      <c r="H6" s="30"/>
      <c r="I6" s="30"/>
      <c r="J6" s="30"/>
      <c r="K6" s="30"/>
      <c r="L6" s="30"/>
    </row>
    <row r="7" spans="2:12" ht="18" customHeight="1" x14ac:dyDescent="0.25">
      <c r="B7" s="191" t="s">
        <v>194</v>
      </c>
      <c r="C7" s="292" t="s">
        <v>251</v>
      </c>
      <c r="D7" s="292"/>
      <c r="E7" s="30"/>
      <c r="F7" s="30"/>
      <c r="G7" s="30"/>
      <c r="H7" s="30"/>
      <c r="I7" s="30"/>
      <c r="J7" s="30"/>
      <c r="K7" s="30"/>
      <c r="L7" s="30"/>
    </row>
    <row r="8" spans="2:12" ht="24" customHeight="1" x14ac:dyDescent="0.3">
      <c r="B8" s="191" t="s">
        <v>195</v>
      </c>
      <c r="C8" s="285" t="s">
        <v>249</v>
      </c>
      <c r="D8" s="285"/>
      <c r="E8" s="30"/>
      <c r="F8" s="30"/>
      <c r="G8" s="30"/>
      <c r="H8" s="30"/>
      <c r="I8" s="30"/>
      <c r="J8" s="30"/>
      <c r="K8" s="30"/>
      <c r="L8" s="30"/>
    </row>
    <row r="9" spans="2:12" ht="18" customHeight="1" x14ac:dyDescent="0.3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8" customHeight="1" x14ac:dyDescent="0.3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2" ht="18" customHeight="1" x14ac:dyDescent="0.3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28"/>
    </row>
    <row r="12" spans="2:12" x14ac:dyDescent="0.25">
      <c r="B12" s="284" t="s">
        <v>54</v>
      </c>
      <c r="C12" s="284"/>
      <c r="D12" s="284"/>
      <c r="E12" s="284"/>
      <c r="F12" s="284"/>
      <c r="G12" s="32"/>
      <c r="H12" s="32"/>
      <c r="I12" s="32"/>
      <c r="J12" s="32"/>
      <c r="K12" s="33"/>
      <c r="L12" s="28"/>
    </row>
    <row r="13" spans="2:12" ht="25.5" x14ac:dyDescent="0.25">
      <c r="B13" s="273" t="s">
        <v>8</v>
      </c>
      <c r="C13" s="274"/>
      <c r="D13" s="274"/>
      <c r="E13" s="274"/>
      <c r="F13" s="275"/>
      <c r="G13" s="17" t="s">
        <v>156</v>
      </c>
      <c r="H13" s="1" t="s">
        <v>197</v>
      </c>
      <c r="I13" s="1" t="s">
        <v>198</v>
      </c>
      <c r="J13" s="17" t="s">
        <v>199</v>
      </c>
      <c r="K13" s="1" t="s">
        <v>17</v>
      </c>
      <c r="L13" s="1" t="s">
        <v>45</v>
      </c>
    </row>
    <row r="14" spans="2:12" s="20" customFormat="1" ht="10.15" x14ac:dyDescent="0.2">
      <c r="B14" s="276">
        <v>1</v>
      </c>
      <c r="C14" s="276"/>
      <c r="D14" s="276"/>
      <c r="E14" s="276"/>
      <c r="F14" s="277"/>
      <c r="G14" s="19">
        <v>2</v>
      </c>
      <c r="H14" s="18"/>
      <c r="I14" s="18">
        <v>4</v>
      </c>
      <c r="J14" s="18">
        <v>5</v>
      </c>
      <c r="K14" s="18" t="s">
        <v>19</v>
      </c>
      <c r="L14" s="18" t="s">
        <v>20</v>
      </c>
    </row>
    <row r="15" spans="2:12" ht="14.45" x14ac:dyDescent="0.3">
      <c r="B15" s="290" t="s">
        <v>0</v>
      </c>
      <c r="C15" s="268"/>
      <c r="D15" s="268"/>
      <c r="E15" s="268"/>
      <c r="F15" s="291"/>
      <c r="G15" s="174">
        <f>G16+G17</f>
        <v>1024758.6699999999</v>
      </c>
      <c r="H15" s="174">
        <f t="shared" ref="H15:J15" si="0">H16+H17</f>
        <v>1362572.44</v>
      </c>
      <c r="I15" s="174">
        <f t="shared" si="0"/>
        <v>1362572.44</v>
      </c>
      <c r="J15" s="174">
        <f t="shared" si="0"/>
        <v>1269271.3600000001</v>
      </c>
      <c r="K15" s="171">
        <f>J15/G15*100</f>
        <v>123.86051439798993</v>
      </c>
      <c r="L15" s="171">
        <f>J15/I15*100</f>
        <v>93.15257836860404</v>
      </c>
    </row>
    <row r="16" spans="2:12" ht="14.45" x14ac:dyDescent="0.3">
      <c r="B16" s="278" t="s">
        <v>46</v>
      </c>
      <c r="C16" s="279"/>
      <c r="D16" s="279"/>
      <c r="E16" s="279"/>
      <c r="F16" s="289"/>
      <c r="G16" s="175">
        <f>' Račun prihoda i rashoda'!G10</f>
        <v>1024758.6699999999</v>
      </c>
      <c r="H16" s="175">
        <f>' Račun prihoda i rashoda'!H10</f>
        <v>1362572.44</v>
      </c>
      <c r="I16" s="175">
        <f>' Račun prihoda i rashoda'!I10</f>
        <v>1362572.44</v>
      </c>
      <c r="J16" s="175">
        <f>' Račun prihoda i rashoda'!J10</f>
        <v>1269271.3600000001</v>
      </c>
      <c r="K16" s="172">
        <f>J16/G16*100</f>
        <v>123.86051439798993</v>
      </c>
      <c r="L16" s="172">
        <f>J16/I16*100</f>
        <v>93.15257836860404</v>
      </c>
    </row>
    <row r="17" spans="1:43" ht="14.45" x14ac:dyDescent="0.3">
      <c r="B17" s="288" t="s">
        <v>51</v>
      </c>
      <c r="C17" s="289"/>
      <c r="D17" s="289"/>
      <c r="E17" s="289"/>
      <c r="F17" s="289"/>
      <c r="G17" s="175">
        <v>0</v>
      </c>
      <c r="H17" s="175">
        <v>0</v>
      </c>
      <c r="I17" s="175">
        <v>0</v>
      </c>
      <c r="J17" s="175">
        <v>0</v>
      </c>
      <c r="K17" s="13">
        <v>0</v>
      </c>
      <c r="L17" s="13">
        <v>0</v>
      </c>
    </row>
    <row r="18" spans="1:43" ht="14.45" x14ac:dyDescent="0.3">
      <c r="B18" s="14" t="s">
        <v>1</v>
      </c>
      <c r="C18" s="23"/>
      <c r="D18" s="23"/>
      <c r="E18" s="23"/>
      <c r="F18" s="23"/>
      <c r="G18" s="174">
        <f>G19+G20</f>
        <v>1026679.71</v>
      </c>
      <c r="H18" s="174">
        <f t="shared" ref="H18:J18" si="1">H19+H20</f>
        <v>1362572.44</v>
      </c>
      <c r="I18" s="174">
        <f t="shared" si="1"/>
        <v>1362572.44</v>
      </c>
      <c r="J18" s="174">
        <f t="shared" si="1"/>
        <v>1258011.7</v>
      </c>
      <c r="K18" s="171">
        <f>J18/G18*100</f>
        <v>122.53205042885283</v>
      </c>
      <c r="L18" s="171">
        <f>J18/I18*100</f>
        <v>92.326225239077928</v>
      </c>
    </row>
    <row r="19" spans="1:43" ht="14.45" x14ac:dyDescent="0.3">
      <c r="B19" s="287" t="s">
        <v>47</v>
      </c>
      <c r="C19" s="279"/>
      <c r="D19" s="279"/>
      <c r="E19" s="279"/>
      <c r="F19" s="279"/>
      <c r="G19" s="175">
        <f>' Račun prihoda i rashoda'!G47</f>
        <v>1024189.27</v>
      </c>
      <c r="H19" s="175">
        <f>' Račun prihoda i rashoda'!H47</f>
        <v>1357837.44</v>
      </c>
      <c r="I19" s="175">
        <f>' Račun prihoda i rashoda'!I47</f>
        <v>1357837.44</v>
      </c>
      <c r="J19" s="175">
        <f>' Račun prihoda i rashoda'!J47</f>
        <v>1254815.8899999999</v>
      </c>
      <c r="K19" s="180">
        <f>J19/G19*100</f>
        <v>122.51796877348656</v>
      </c>
      <c r="L19" s="180">
        <f>J19/I19*100</f>
        <v>92.412821523024135</v>
      </c>
    </row>
    <row r="20" spans="1:43" ht="14.45" x14ac:dyDescent="0.3">
      <c r="B20" s="288" t="s">
        <v>48</v>
      </c>
      <c r="C20" s="289"/>
      <c r="D20" s="289"/>
      <c r="E20" s="289"/>
      <c r="F20" s="289"/>
      <c r="G20" s="175">
        <f>' Račun prihoda i rashoda'!G100</f>
        <v>2490.44</v>
      </c>
      <c r="H20" s="175">
        <f>' Račun prihoda i rashoda'!H100</f>
        <v>4735</v>
      </c>
      <c r="I20" s="175">
        <f>' Račun prihoda i rashoda'!I100</f>
        <v>4735</v>
      </c>
      <c r="J20" s="175">
        <f>' Račun prihoda i rashoda'!J100</f>
        <v>3195.81</v>
      </c>
      <c r="K20" s="180">
        <v>0</v>
      </c>
      <c r="L20" s="180">
        <v>0</v>
      </c>
    </row>
    <row r="21" spans="1:43" x14ac:dyDescent="0.25">
      <c r="B21" s="267" t="s">
        <v>55</v>
      </c>
      <c r="C21" s="268"/>
      <c r="D21" s="268"/>
      <c r="E21" s="268"/>
      <c r="F21" s="268"/>
      <c r="G21" s="174">
        <f>G15-G18</f>
        <v>-1921.0400000000373</v>
      </c>
      <c r="H21" s="174">
        <f t="shared" ref="H21:J21" si="2">H15-H18</f>
        <v>0</v>
      </c>
      <c r="I21" s="174">
        <f t="shared" si="2"/>
        <v>0</v>
      </c>
      <c r="J21" s="174">
        <f t="shared" si="2"/>
        <v>11259.660000000149</v>
      </c>
      <c r="K21" s="173">
        <f>J21/G21*100</f>
        <v>-586.12314163161261</v>
      </c>
      <c r="L21" s="173">
        <v>0</v>
      </c>
    </row>
    <row r="22" spans="1:43" ht="17.45" x14ac:dyDescent="0.3">
      <c r="B22" s="27"/>
      <c r="C22" s="34"/>
      <c r="D22" s="34"/>
      <c r="E22" s="34"/>
      <c r="F22" s="34"/>
      <c r="G22" s="34"/>
      <c r="H22" s="34"/>
      <c r="I22" s="35"/>
      <c r="J22" s="35"/>
      <c r="K22" s="35"/>
      <c r="L22" s="35"/>
    </row>
    <row r="23" spans="1:43" ht="18" customHeight="1" x14ac:dyDescent="0.25">
      <c r="B23" s="284" t="s">
        <v>56</v>
      </c>
      <c r="C23" s="284"/>
      <c r="D23" s="284"/>
      <c r="E23" s="284"/>
      <c r="F23" s="284"/>
      <c r="G23" s="34"/>
      <c r="H23" s="34"/>
      <c r="I23" s="35"/>
      <c r="J23" s="35"/>
      <c r="K23" s="35"/>
      <c r="L23" s="35"/>
    </row>
    <row r="24" spans="1:43" ht="25.5" x14ac:dyDescent="0.25">
      <c r="B24" s="273" t="s">
        <v>8</v>
      </c>
      <c r="C24" s="274"/>
      <c r="D24" s="274"/>
      <c r="E24" s="274"/>
      <c r="F24" s="275"/>
      <c r="G24" s="17" t="s">
        <v>156</v>
      </c>
      <c r="H24" s="1" t="s">
        <v>197</v>
      </c>
      <c r="I24" s="1" t="s">
        <v>198</v>
      </c>
      <c r="J24" s="17" t="s">
        <v>199</v>
      </c>
      <c r="K24" s="1" t="s">
        <v>17</v>
      </c>
      <c r="L24" s="1" t="s">
        <v>45</v>
      </c>
    </row>
    <row r="25" spans="1:43" s="20" customFormat="1" ht="14.45" x14ac:dyDescent="0.3">
      <c r="B25" s="276">
        <v>1</v>
      </c>
      <c r="C25" s="276"/>
      <c r="D25" s="276"/>
      <c r="E25" s="276"/>
      <c r="F25" s="277"/>
      <c r="G25" s="19">
        <v>2</v>
      </c>
      <c r="H25" s="18">
        <v>3</v>
      </c>
      <c r="I25" s="18">
        <v>4</v>
      </c>
      <c r="J25" s="18">
        <v>5</v>
      </c>
      <c r="K25" s="18" t="s">
        <v>19</v>
      </c>
      <c r="L25" s="18" t="s">
        <v>20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15.75" customHeight="1" x14ac:dyDescent="0.25">
      <c r="A26" s="20"/>
      <c r="B26" s="278" t="s">
        <v>49</v>
      </c>
      <c r="C26" s="280"/>
      <c r="D26" s="280"/>
      <c r="E26" s="280"/>
      <c r="F26" s="281"/>
      <c r="G26" s="172">
        <v>0</v>
      </c>
      <c r="H26" s="172">
        <v>0</v>
      </c>
      <c r="I26" s="172">
        <v>0</v>
      </c>
      <c r="J26" s="172">
        <v>0</v>
      </c>
      <c r="K26" s="13">
        <v>0</v>
      </c>
      <c r="L26" s="13">
        <v>0</v>
      </c>
    </row>
    <row r="27" spans="1:43" ht="14.45" x14ac:dyDescent="0.3">
      <c r="A27" s="20"/>
      <c r="B27" s="278" t="s">
        <v>50</v>
      </c>
      <c r="C27" s="279"/>
      <c r="D27" s="279"/>
      <c r="E27" s="279"/>
      <c r="F27" s="279"/>
      <c r="G27" s="172">
        <v>0</v>
      </c>
      <c r="H27" s="172">
        <v>0</v>
      </c>
      <c r="I27" s="172">
        <v>0</v>
      </c>
      <c r="J27" s="172">
        <v>0</v>
      </c>
      <c r="K27" s="13">
        <v>0</v>
      </c>
      <c r="L27" s="13">
        <v>0</v>
      </c>
    </row>
    <row r="28" spans="1:43" s="24" customFormat="1" ht="15" customHeight="1" x14ac:dyDescent="0.3">
      <c r="A28" s="20"/>
      <c r="B28" s="270" t="s">
        <v>52</v>
      </c>
      <c r="C28" s="271"/>
      <c r="D28" s="271"/>
      <c r="E28" s="271"/>
      <c r="F28" s="272"/>
      <c r="G28" s="171">
        <f>G21</f>
        <v>-1921.0400000000373</v>
      </c>
      <c r="H28" s="171">
        <f t="shared" ref="H28:J28" si="3">H21</f>
        <v>0</v>
      </c>
      <c r="I28" s="171">
        <f t="shared" si="3"/>
        <v>0</v>
      </c>
      <c r="J28" s="171">
        <f t="shared" si="3"/>
        <v>11259.660000000149</v>
      </c>
      <c r="K28" s="171">
        <f>J28/G28*100</f>
        <v>-586.12314163161261</v>
      </c>
      <c r="L28" s="171">
        <v>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24" customFormat="1" ht="15" customHeight="1" x14ac:dyDescent="0.25">
      <c r="A29" s="20"/>
      <c r="B29" s="270" t="s">
        <v>57</v>
      </c>
      <c r="C29" s="271"/>
      <c r="D29" s="271"/>
      <c r="E29" s="271"/>
      <c r="F29" s="272"/>
      <c r="G29" s="171">
        <v>32252.799999999999</v>
      </c>
      <c r="H29" s="171">
        <v>22253</v>
      </c>
      <c r="I29" s="171">
        <v>22253</v>
      </c>
      <c r="J29" s="171">
        <v>30331.759999999998</v>
      </c>
      <c r="K29" s="171">
        <f t="shared" ref="K29:K30" si="4">J29/G29*100</f>
        <v>94.043803948804438</v>
      </c>
      <c r="L29" s="171">
        <f>J29/I29*100</f>
        <v>136.30413876780659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x14ac:dyDescent="0.25">
      <c r="A30" s="20"/>
      <c r="B30" s="267" t="s">
        <v>58</v>
      </c>
      <c r="C30" s="268"/>
      <c r="D30" s="268"/>
      <c r="E30" s="268"/>
      <c r="F30" s="268"/>
      <c r="G30" s="171">
        <v>30331.759999999998</v>
      </c>
      <c r="H30" s="171">
        <v>22253</v>
      </c>
      <c r="I30" s="171">
        <v>22253</v>
      </c>
      <c r="J30" s="171">
        <f t="shared" ref="J30" si="5">J28+J29</f>
        <v>41591.420000000144</v>
      </c>
      <c r="K30" s="171">
        <f t="shared" si="4"/>
        <v>137.1216836741427</v>
      </c>
      <c r="L30" s="171">
        <f>J30/I30*100</f>
        <v>186.90252999595626</v>
      </c>
    </row>
    <row r="31" spans="1:43" ht="15.75" x14ac:dyDescent="0.25">
      <c r="B31" s="36"/>
      <c r="C31" s="37"/>
      <c r="D31" s="37"/>
      <c r="E31" s="37"/>
      <c r="F31" s="37"/>
      <c r="G31" s="38"/>
      <c r="H31" s="38"/>
      <c r="I31" s="38"/>
      <c r="J31" s="38"/>
      <c r="K31" s="38"/>
      <c r="L31" s="28"/>
    </row>
    <row r="32" spans="1:43" ht="15.75" x14ac:dyDescent="0.25">
      <c r="B32" s="282" t="s">
        <v>62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</row>
    <row r="33" spans="2:12" ht="15.75" x14ac:dyDescent="0.25">
      <c r="B33" s="10"/>
      <c r="C33" s="11"/>
      <c r="D33" s="11"/>
      <c r="E33" s="11"/>
      <c r="F33" s="11"/>
      <c r="G33" s="12"/>
      <c r="H33" s="12"/>
      <c r="I33" s="12"/>
      <c r="J33" s="12"/>
      <c r="K33" s="12"/>
    </row>
    <row r="34" spans="2:12" ht="15" customHeight="1" x14ac:dyDescent="0.25">
      <c r="B34" s="283" t="s">
        <v>63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</row>
    <row r="35" spans="2:12" x14ac:dyDescent="0.25">
      <c r="B35" s="283" t="s">
        <v>64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</row>
    <row r="36" spans="2:12" ht="15" customHeight="1" x14ac:dyDescent="0.25">
      <c r="B36" s="283" t="s">
        <v>65</v>
      </c>
      <c r="C36" s="283"/>
      <c r="D36" s="283"/>
      <c r="E36" s="283"/>
      <c r="F36" s="283"/>
      <c r="G36" s="283"/>
      <c r="H36" s="283"/>
      <c r="I36" s="283"/>
      <c r="J36" s="283"/>
      <c r="K36" s="283"/>
      <c r="L36" s="283"/>
    </row>
    <row r="37" spans="2:12" ht="36.75" customHeight="1" x14ac:dyDescent="0.25"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</row>
    <row r="38" spans="2:12" ht="15" customHeight="1" x14ac:dyDescent="0.25">
      <c r="B38" s="266" t="s">
        <v>66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2:12" x14ac:dyDescent="0.25"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</row>
  </sheetData>
  <mergeCells count="29">
    <mergeCell ref="B1:L1"/>
    <mergeCell ref="B2:L2"/>
    <mergeCell ref="B4:L4"/>
    <mergeCell ref="B19:F19"/>
    <mergeCell ref="B20:F20"/>
    <mergeCell ref="B14:F14"/>
    <mergeCell ref="B15:F15"/>
    <mergeCell ref="B16:F16"/>
    <mergeCell ref="B12:F12"/>
    <mergeCell ref="B13:F13"/>
    <mergeCell ref="B17:F17"/>
    <mergeCell ref="C7:D7"/>
    <mergeCell ref="C6:D6"/>
    <mergeCell ref="B38:L39"/>
    <mergeCell ref="B21:F21"/>
    <mergeCell ref="B30:F30"/>
    <mergeCell ref="B3:D3"/>
    <mergeCell ref="B29:F29"/>
    <mergeCell ref="B24:F24"/>
    <mergeCell ref="B25:F25"/>
    <mergeCell ref="B27:F27"/>
    <mergeCell ref="B28:F28"/>
    <mergeCell ref="B26:F26"/>
    <mergeCell ref="B32:L32"/>
    <mergeCell ref="B35:L35"/>
    <mergeCell ref="B34:L34"/>
    <mergeCell ref="B36:L37"/>
    <mergeCell ref="B23:F23"/>
    <mergeCell ref="C8:D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2"/>
  <sheetViews>
    <sheetView topLeftCell="B79" workbookViewId="0">
      <selection activeCell="N42" sqref="N42"/>
    </sheetView>
  </sheetViews>
  <sheetFormatPr defaultColWidth="8.85546875" defaultRowHeight="15" x14ac:dyDescent="0.25"/>
  <cols>
    <col min="1" max="1" width="8.85546875" style="40"/>
    <col min="2" max="2" width="7.42578125" style="40" bestFit="1" customWidth="1"/>
    <col min="3" max="3" width="8.42578125" style="40" bestFit="1" customWidth="1"/>
    <col min="4" max="4" width="5.42578125" style="40" bestFit="1" customWidth="1"/>
    <col min="5" max="5" width="5.42578125" style="40" customWidth="1"/>
    <col min="6" max="6" width="46.42578125" style="40" customWidth="1"/>
    <col min="7" max="7" width="13.28515625" style="40" customWidth="1"/>
    <col min="8" max="8" width="17.140625" style="40" customWidth="1"/>
    <col min="9" max="9" width="24.42578125" style="40" customWidth="1"/>
    <col min="10" max="10" width="16.7109375" style="40" customWidth="1"/>
    <col min="11" max="11" width="15.7109375" style="40" customWidth="1"/>
    <col min="12" max="12" width="11.7109375" style="40" customWidth="1"/>
    <col min="13" max="16384" width="8.85546875" style="40"/>
  </cols>
  <sheetData>
    <row r="1" spans="2:12" ht="18" customHeight="1" x14ac:dyDescent="0.25"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2:12" ht="15.75" customHeight="1" x14ac:dyDescent="0.25">
      <c r="B2" s="298" t="s">
        <v>13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2:12" ht="17.45" x14ac:dyDescent="0.25">
      <c r="B3" s="39"/>
      <c r="C3" s="39"/>
      <c r="D3" s="39"/>
      <c r="E3" s="39"/>
      <c r="F3" s="39"/>
      <c r="G3" s="39"/>
      <c r="H3" s="39"/>
      <c r="I3" s="39"/>
      <c r="J3" s="41"/>
      <c r="K3" s="41"/>
    </row>
    <row r="4" spans="2:12" ht="18" customHeight="1" x14ac:dyDescent="0.25">
      <c r="B4" s="298" t="s">
        <v>59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2:12" ht="17.45" x14ac:dyDescent="0.25">
      <c r="B5" s="39"/>
      <c r="C5" s="39"/>
      <c r="D5" s="39"/>
      <c r="E5" s="39"/>
      <c r="F5" s="39"/>
      <c r="G5" s="39"/>
      <c r="H5" s="39"/>
      <c r="I5" s="39"/>
      <c r="J5" s="41"/>
      <c r="K5" s="41"/>
    </row>
    <row r="6" spans="2:12" ht="15.75" customHeight="1" x14ac:dyDescent="0.25">
      <c r="B6" s="298" t="s">
        <v>18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</row>
    <row r="7" spans="2:12" ht="17.45" x14ac:dyDescent="0.25">
      <c r="B7" s="39"/>
      <c r="C7" s="39"/>
      <c r="D7" s="39"/>
      <c r="E7" s="39"/>
      <c r="F7" s="39"/>
      <c r="G7" s="39"/>
      <c r="H7" s="39"/>
      <c r="I7" s="39"/>
      <c r="J7" s="41"/>
      <c r="K7" s="41"/>
    </row>
    <row r="8" spans="2:12" ht="38.25" x14ac:dyDescent="0.25">
      <c r="B8" s="294" t="s">
        <v>8</v>
      </c>
      <c r="C8" s="295"/>
      <c r="D8" s="295"/>
      <c r="E8" s="295"/>
      <c r="F8" s="296"/>
      <c r="G8" s="42" t="s">
        <v>156</v>
      </c>
      <c r="H8" s="42" t="s">
        <v>200</v>
      </c>
      <c r="I8" s="42" t="s">
        <v>201</v>
      </c>
      <c r="J8" s="42" t="s">
        <v>217</v>
      </c>
      <c r="K8" s="42" t="s">
        <v>17</v>
      </c>
      <c r="L8" s="42" t="s">
        <v>45</v>
      </c>
    </row>
    <row r="9" spans="2:12" ht="16.5" customHeight="1" x14ac:dyDescent="0.25">
      <c r="B9" s="294">
        <v>1</v>
      </c>
      <c r="C9" s="295"/>
      <c r="D9" s="295"/>
      <c r="E9" s="295"/>
      <c r="F9" s="296"/>
      <c r="G9" s="42">
        <v>2</v>
      </c>
      <c r="H9" s="42">
        <v>3</v>
      </c>
      <c r="I9" s="42">
        <v>4</v>
      </c>
      <c r="J9" s="42">
        <v>5</v>
      </c>
      <c r="K9" s="42" t="s">
        <v>19</v>
      </c>
      <c r="L9" s="42" t="s">
        <v>20</v>
      </c>
    </row>
    <row r="10" spans="2:12" s="83" customFormat="1" ht="15.6" x14ac:dyDescent="0.3">
      <c r="B10" s="81"/>
      <c r="C10" s="81"/>
      <c r="D10" s="81"/>
      <c r="E10" s="81"/>
      <c r="F10" s="81" t="s">
        <v>21</v>
      </c>
      <c r="G10" s="82">
        <f>G11+G40</f>
        <v>1024758.6699999999</v>
      </c>
      <c r="H10" s="82">
        <f t="shared" ref="H10:J10" si="0">H11+H40</f>
        <v>1362572.44</v>
      </c>
      <c r="I10" s="82">
        <f t="shared" si="0"/>
        <v>1362572.44</v>
      </c>
      <c r="J10" s="82">
        <f t="shared" si="0"/>
        <v>1269271.3600000001</v>
      </c>
      <c r="K10" s="82">
        <f>J10/G10*100</f>
        <v>123.86051439798993</v>
      </c>
      <c r="L10" s="104">
        <f>J10/I10*100</f>
        <v>93.15257836860404</v>
      </c>
    </row>
    <row r="11" spans="2:12" s="54" customFormat="1" ht="15.75" customHeight="1" x14ac:dyDescent="0.3">
      <c r="B11" s="57">
        <v>6</v>
      </c>
      <c r="C11" s="57"/>
      <c r="D11" s="57"/>
      <c r="E11" s="57"/>
      <c r="F11" s="57" t="s">
        <v>2</v>
      </c>
      <c r="G11" s="77">
        <f>G12+G20+G24+G27+G33+G37+G40</f>
        <v>1024758.6699999999</v>
      </c>
      <c r="H11" s="77">
        <f t="shared" ref="H11:J11" si="1">H12+H20+H24+H27+H33+H37+H40</f>
        <v>1362572.44</v>
      </c>
      <c r="I11" s="77">
        <f t="shared" si="1"/>
        <v>1362572.44</v>
      </c>
      <c r="J11" s="77">
        <f t="shared" si="1"/>
        <v>1269271.3600000001</v>
      </c>
      <c r="K11" s="82">
        <f t="shared" ref="K11:K43" si="2">J11/G11*100</f>
        <v>123.86051439798993</v>
      </c>
      <c r="L11" s="104">
        <f t="shared" ref="L11:L43" si="3">J11/I11*100</f>
        <v>93.15257836860404</v>
      </c>
    </row>
    <row r="12" spans="2:12" ht="25.5" x14ac:dyDescent="0.25">
      <c r="B12" s="46"/>
      <c r="C12" s="46">
        <v>63</v>
      </c>
      <c r="D12" s="46"/>
      <c r="E12" s="46"/>
      <c r="F12" s="46" t="s">
        <v>22</v>
      </c>
      <c r="G12" s="47">
        <f>G13+G16+G18</f>
        <v>931945.38</v>
      </c>
      <c r="H12" s="47">
        <f t="shared" ref="H12:I12" si="4">H13+H16+H18</f>
        <v>1259650</v>
      </c>
      <c r="I12" s="47">
        <f t="shared" si="4"/>
        <v>1259650</v>
      </c>
      <c r="J12" s="47">
        <f t="shared" ref="J12" si="5">J13+J16+J18</f>
        <v>1169504.79</v>
      </c>
      <c r="K12" s="82">
        <f t="shared" si="2"/>
        <v>125.49070096790436</v>
      </c>
      <c r="L12" s="104">
        <f t="shared" si="3"/>
        <v>92.843630373516461</v>
      </c>
    </row>
    <row r="13" spans="2:12" ht="25.5" x14ac:dyDescent="0.25">
      <c r="B13" s="63"/>
      <c r="C13" s="63"/>
      <c r="D13" s="63">
        <v>636</v>
      </c>
      <c r="E13" s="63"/>
      <c r="F13" s="63" t="s">
        <v>70</v>
      </c>
      <c r="G13" s="64">
        <f>G14+G15</f>
        <v>911614.03</v>
      </c>
      <c r="H13" s="64">
        <f t="shared" ref="H13:I13" si="6">H14+H15</f>
        <v>1229650</v>
      </c>
      <c r="I13" s="64">
        <f t="shared" si="6"/>
        <v>1229650</v>
      </c>
      <c r="J13" s="64">
        <f t="shared" ref="J13" si="7">J14+J15</f>
        <v>1147096.93</v>
      </c>
      <c r="K13" s="82">
        <f t="shared" si="2"/>
        <v>125.83142560892793</v>
      </c>
      <c r="L13" s="104">
        <f t="shared" si="3"/>
        <v>93.286457935184814</v>
      </c>
    </row>
    <row r="14" spans="2:12" ht="25.5" x14ac:dyDescent="0.25">
      <c r="B14" s="48"/>
      <c r="C14" s="48"/>
      <c r="D14" s="48"/>
      <c r="E14" s="48">
        <v>6361</v>
      </c>
      <c r="F14" s="49" t="s">
        <v>68</v>
      </c>
      <c r="G14" s="43">
        <v>909471.29</v>
      </c>
      <c r="H14" s="43">
        <v>1225650</v>
      </c>
      <c r="I14" s="43">
        <v>1225650</v>
      </c>
      <c r="J14" s="44">
        <v>1146331.76</v>
      </c>
      <c r="K14" s="82">
        <f t="shared" si="2"/>
        <v>126.04375449828657</v>
      </c>
      <c r="L14" s="104">
        <f t="shared" si="3"/>
        <v>93.528475502794436</v>
      </c>
    </row>
    <row r="15" spans="2:12" ht="25.5" x14ac:dyDescent="0.25">
      <c r="B15" s="48"/>
      <c r="C15" s="48"/>
      <c r="D15" s="48"/>
      <c r="E15" s="48">
        <v>6362</v>
      </c>
      <c r="F15" s="49" t="s">
        <v>69</v>
      </c>
      <c r="G15" s="43">
        <v>2142.7399999999998</v>
      </c>
      <c r="H15" s="43">
        <v>4000</v>
      </c>
      <c r="I15" s="43">
        <v>4000</v>
      </c>
      <c r="J15" s="44">
        <v>765.17</v>
      </c>
      <c r="K15" s="82">
        <f t="shared" si="2"/>
        <v>35.709885473739234</v>
      </c>
      <c r="L15" s="104">
        <f t="shared" si="3"/>
        <v>19.129249999999999</v>
      </c>
    </row>
    <row r="16" spans="2:12" ht="15.75" x14ac:dyDescent="0.25">
      <c r="B16" s="48"/>
      <c r="C16" s="50"/>
      <c r="D16" s="66">
        <v>638</v>
      </c>
      <c r="E16" s="66"/>
      <c r="F16" s="66" t="s">
        <v>71</v>
      </c>
      <c r="G16" s="64">
        <f>G17</f>
        <v>20283.400000000001</v>
      </c>
      <c r="H16" s="64">
        <f t="shared" ref="H16:I16" si="8">H17</f>
        <v>30000</v>
      </c>
      <c r="I16" s="64">
        <f t="shared" si="8"/>
        <v>30000</v>
      </c>
      <c r="J16" s="64">
        <f t="shared" ref="J16" si="9">J17</f>
        <v>19717.599999999999</v>
      </c>
      <c r="K16" s="82">
        <f t="shared" si="2"/>
        <v>97.210526834751548</v>
      </c>
      <c r="L16" s="104">
        <f t="shared" si="3"/>
        <v>65.725333333333325</v>
      </c>
    </row>
    <row r="17" spans="2:12" ht="15.75" x14ac:dyDescent="0.25">
      <c r="B17" s="48"/>
      <c r="C17" s="48"/>
      <c r="D17" s="48"/>
      <c r="E17" s="48">
        <v>6381</v>
      </c>
      <c r="F17" s="48" t="s">
        <v>72</v>
      </c>
      <c r="G17" s="43">
        <v>20283.400000000001</v>
      </c>
      <c r="H17" s="43">
        <v>30000</v>
      </c>
      <c r="I17" s="43">
        <v>30000</v>
      </c>
      <c r="J17" s="44">
        <v>19717.599999999999</v>
      </c>
      <c r="K17" s="82">
        <f t="shared" si="2"/>
        <v>97.210526834751548</v>
      </c>
      <c r="L17" s="104">
        <f t="shared" si="3"/>
        <v>65.725333333333325</v>
      </c>
    </row>
    <row r="18" spans="2:12" ht="25.5" x14ac:dyDescent="0.25">
      <c r="B18" s="48"/>
      <c r="C18" s="48"/>
      <c r="D18" s="66">
        <v>639</v>
      </c>
      <c r="E18" s="66"/>
      <c r="F18" s="67" t="s">
        <v>73</v>
      </c>
      <c r="G18" s="64">
        <f>G19</f>
        <v>47.95</v>
      </c>
      <c r="H18" s="64">
        <f t="shared" ref="H18:I18" si="10">H19</f>
        <v>0</v>
      </c>
      <c r="I18" s="64">
        <f t="shared" si="10"/>
        <v>0</v>
      </c>
      <c r="J18" s="64">
        <f t="shared" ref="J18" si="11">J19</f>
        <v>2690.26</v>
      </c>
      <c r="K18" s="82">
        <f t="shared" si="2"/>
        <v>5610.5526590198124</v>
      </c>
      <c r="L18" s="104" t="e">
        <f t="shared" si="3"/>
        <v>#DIV/0!</v>
      </c>
    </row>
    <row r="19" spans="2:12" ht="25.5" x14ac:dyDescent="0.25">
      <c r="B19" s="48"/>
      <c r="C19" s="48"/>
      <c r="D19" s="48"/>
      <c r="E19" s="48">
        <v>6391</v>
      </c>
      <c r="F19" s="49" t="s">
        <v>74</v>
      </c>
      <c r="G19" s="43">
        <v>47.95</v>
      </c>
      <c r="H19" s="43">
        <v>0</v>
      </c>
      <c r="I19" s="43">
        <v>0</v>
      </c>
      <c r="J19" s="44">
        <v>2690.26</v>
      </c>
      <c r="K19" s="82">
        <f t="shared" si="2"/>
        <v>5610.5526590198124</v>
      </c>
      <c r="L19" s="104" t="e">
        <f t="shared" si="3"/>
        <v>#DIV/0!</v>
      </c>
    </row>
    <row r="20" spans="2:12" s="54" customFormat="1" ht="15.6" x14ac:dyDescent="0.3">
      <c r="B20" s="53"/>
      <c r="C20" s="50">
        <v>64</v>
      </c>
      <c r="D20" s="50"/>
      <c r="E20" s="50"/>
      <c r="F20" s="50" t="s">
        <v>75</v>
      </c>
      <c r="G20" s="47">
        <f>G21</f>
        <v>0.03</v>
      </c>
      <c r="H20" s="47">
        <f t="shared" ref="H20:J20" si="12">H21</f>
        <v>30</v>
      </c>
      <c r="I20" s="47">
        <f>H20</f>
        <v>30</v>
      </c>
      <c r="J20" s="47">
        <f t="shared" si="12"/>
        <v>0.03</v>
      </c>
      <c r="K20" s="82">
        <f t="shared" si="2"/>
        <v>100</v>
      </c>
      <c r="L20" s="104">
        <f t="shared" si="3"/>
        <v>0.1</v>
      </c>
    </row>
    <row r="21" spans="2:12" s="55" customFormat="1" ht="15.6" x14ac:dyDescent="0.3">
      <c r="B21" s="50"/>
      <c r="C21" s="58"/>
      <c r="D21" s="66">
        <v>641</v>
      </c>
      <c r="E21" s="66"/>
      <c r="F21" s="66" t="s">
        <v>76</v>
      </c>
      <c r="G21" s="64">
        <f>G22+G23</f>
        <v>0.03</v>
      </c>
      <c r="H21" s="64">
        <f t="shared" ref="H21:I21" si="13">H22+H23</f>
        <v>30</v>
      </c>
      <c r="I21" s="64">
        <f t="shared" si="13"/>
        <v>30</v>
      </c>
      <c r="J21" s="64">
        <f t="shared" ref="J21" si="14">J22+J23</f>
        <v>0.03</v>
      </c>
      <c r="K21" s="82">
        <f t="shared" si="2"/>
        <v>100</v>
      </c>
      <c r="L21" s="104">
        <f t="shared" si="3"/>
        <v>0.1</v>
      </c>
    </row>
    <row r="22" spans="2:12" ht="15.6" x14ac:dyDescent="0.3">
      <c r="B22" s="48"/>
      <c r="C22" s="48"/>
      <c r="D22" s="48"/>
      <c r="E22" s="48">
        <v>6414</v>
      </c>
      <c r="F22" s="48" t="s">
        <v>77</v>
      </c>
      <c r="G22" s="43">
        <v>0.01</v>
      </c>
      <c r="H22" s="43">
        <v>30</v>
      </c>
      <c r="I22" s="43">
        <v>30</v>
      </c>
      <c r="J22" s="44">
        <v>0.03</v>
      </c>
      <c r="K22" s="82">
        <f t="shared" si="2"/>
        <v>300</v>
      </c>
      <c r="L22" s="104">
        <f t="shared" si="3"/>
        <v>0.1</v>
      </c>
    </row>
    <row r="23" spans="2:12" ht="25.5" x14ac:dyDescent="0.25">
      <c r="B23" s="48"/>
      <c r="C23" s="48"/>
      <c r="D23" s="48"/>
      <c r="E23" s="48">
        <v>6415</v>
      </c>
      <c r="F23" s="49" t="s">
        <v>78</v>
      </c>
      <c r="G23" s="43">
        <v>0.02</v>
      </c>
      <c r="H23" s="43">
        <v>0</v>
      </c>
      <c r="I23" s="43">
        <v>0</v>
      </c>
      <c r="J23" s="44">
        <v>0</v>
      </c>
      <c r="K23" s="82">
        <f t="shared" si="2"/>
        <v>0</v>
      </c>
      <c r="L23" s="104" t="e">
        <f t="shared" si="3"/>
        <v>#DIV/0!</v>
      </c>
    </row>
    <row r="24" spans="2:12" ht="26.45" x14ac:dyDescent="0.3">
      <c r="B24" s="48"/>
      <c r="C24" s="50">
        <v>65</v>
      </c>
      <c r="D24" s="50"/>
      <c r="E24" s="50"/>
      <c r="F24" s="51" t="s">
        <v>79</v>
      </c>
      <c r="G24" s="47">
        <f>G25</f>
        <v>12955.83</v>
      </c>
      <c r="H24" s="47">
        <f t="shared" ref="H24:I25" si="15">H25</f>
        <v>15920</v>
      </c>
      <c r="I24" s="47">
        <f t="shared" si="15"/>
        <v>15920</v>
      </c>
      <c r="J24" s="47">
        <f t="shared" ref="J24" si="16">J25</f>
        <v>10735.92</v>
      </c>
      <c r="K24" s="82">
        <f t="shared" si="2"/>
        <v>82.86555164740507</v>
      </c>
      <c r="L24" s="104">
        <f t="shared" si="3"/>
        <v>67.436683417085433</v>
      </c>
    </row>
    <row r="25" spans="2:12" ht="15.6" x14ac:dyDescent="0.3">
      <c r="B25" s="50"/>
      <c r="C25" s="50"/>
      <c r="D25" s="66">
        <v>652</v>
      </c>
      <c r="E25" s="66"/>
      <c r="F25" s="66" t="s">
        <v>80</v>
      </c>
      <c r="G25" s="64">
        <f>G26</f>
        <v>12955.83</v>
      </c>
      <c r="H25" s="64">
        <f t="shared" si="15"/>
        <v>15920</v>
      </c>
      <c r="I25" s="64">
        <f t="shared" si="15"/>
        <v>15920</v>
      </c>
      <c r="J25" s="64">
        <f t="shared" ref="J25" si="17">J26</f>
        <v>10735.92</v>
      </c>
      <c r="K25" s="82">
        <f t="shared" si="2"/>
        <v>82.86555164740507</v>
      </c>
      <c r="L25" s="104">
        <f t="shared" si="3"/>
        <v>67.436683417085433</v>
      </c>
    </row>
    <row r="26" spans="2:12" ht="15.6" x14ac:dyDescent="0.3">
      <c r="B26" s="48"/>
      <c r="C26" s="48"/>
      <c r="D26" s="59"/>
      <c r="E26" s="59">
        <v>6526</v>
      </c>
      <c r="F26" s="59" t="s">
        <v>81</v>
      </c>
      <c r="G26" s="60">
        <v>12955.83</v>
      </c>
      <c r="H26" s="60">
        <v>15920</v>
      </c>
      <c r="I26" s="60">
        <v>15920</v>
      </c>
      <c r="J26" s="44">
        <v>10735.92</v>
      </c>
      <c r="K26" s="82">
        <f t="shared" si="2"/>
        <v>82.86555164740507</v>
      </c>
      <c r="L26" s="104">
        <f t="shared" si="3"/>
        <v>67.436683417085433</v>
      </c>
    </row>
    <row r="27" spans="2:12" s="55" customFormat="1" ht="25.5" x14ac:dyDescent="0.25">
      <c r="B27" s="50"/>
      <c r="C27" s="50">
        <v>66</v>
      </c>
      <c r="D27" s="61"/>
      <c r="E27" s="61"/>
      <c r="F27" s="62" t="s">
        <v>82</v>
      </c>
      <c r="G27" s="47">
        <f>G28+G30</f>
        <v>1137.69</v>
      </c>
      <c r="H27" s="47">
        <f>H28+H30</f>
        <v>11000</v>
      </c>
      <c r="I27" s="47">
        <f>H27</f>
        <v>11000</v>
      </c>
      <c r="J27" s="47">
        <f t="shared" ref="J27" si="18">J28+J30</f>
        <v>4945.59</v>
      </c>
      <c r="K27" s="82">
        <f t="shared" si="2"/>
        <v>434.70453286923504</v>
      </c>
      <c r="L27" s="104">
        <f t="shared" si="3"/>
        <v>44.959909090909093</v>
      </c>
    </row>
    <row r="28" spans="2:12" s="54" customFormat="1" ht="15.75" x14ac:dyDescent="0.25">
      <c r="B28" s="53"/>
      <c r="C28" s="53"/>
      <c r="D28" s="66">
        <v>661</v>
      </c>
      <c r="E28" s="66"/>
      <c r="F28" s="63" t="s">
        <v>23</v>
      </c>
      <c r="G28" s="64">
        <f>G29</f>
        <v>1137.69</v>
      </c>
      <c r="H28" s="64">
        <f t="shared" ref="H28:J28" si="19">H29</f>
        <v>2500</v>
      </c>
      <c r="I28" s="64">
        <f t="shared" si="19"/>
        <v>2500</v>
      </c>
      <c r="J28" s="64">
        <f t="shared" si="19"/>
        <v>2485.59</v>
      </c>
      <c r="K28" s="82">
        <f t="shared" si="2"/>
        <v>218.47691374627533</v>
      </c>
      <c r="L28" s="104">
        <f t="shared" si="3"/>
        <v>99.423600000000008</v>
      </c>
    </row>
    <row r="29" spans="2:12" ht="15.75" x14ac:dyDescent="0.25">
      <c r="B29" s="48"/>
      <c r="C29" s="53"/>
      <c r="D29" s="48"/>
      <c r="E29" s="48">
        <v>6615</v>
      </c>
      <c r="F29" s="52" t="s">
        <v>83</v>
      </c>
      <c r="G29" s="43">
        <v>1137.69</v>
      </c>
      <c r="H29" s="43">
        <v>2500</v>
      </c>
      <c r="I29" s="43">
        <v>2500</v>
      </c>
      <c r="J29" s="44">
        <v>2485.59</v>
      </c>
      <c r="K29" s="82">
        <f t="shared" si="2"/>
        <v>218.47691374627533</v>
      </c>
      <c r="L29" s="104">
        <f t="shared" si="3"/>
        <v>99.423600000000008</v>
      </c>
    </row>
    <row r="30" spans="2:12" ht="25.5" x14ac:dyDescent="0.25">
      <c r="B30" s="53"/>
      <c r="C30" s="53"/>
      <c r="D30" s="66">
        <v>663</v>
      </c>
      <c r="E30" s="68"/>
      <c r="F30" s="63" t="s">
        <v>84</v>
      </c>
      <c r="G30" s="64">
        <f>G31+G32</f>
        <v>0</v>
      </c>
      <c r="H30" s="64">
        <f>H31+H32</f>
        <v>8500</v>
      </c>
      <c r="I30" s="64">
        <f t="shared" ref="I30" si="20">I31+I32</f>
        <v>8500</v>
      </c>
      <c r="J30" s="64">
        <f t="shared" ref="J30" si="21">J31+J32</f>
        <v>2460</v>
      </c>
      <c r="K30" s="82" t="e">
        <f t="shared" si="2"/>
        <v>#DIV/0!</v>
      </c>
      <c r="L30" s="104">
        <f t="shared" si="3"/>
        <v>28.941176470588236</v>
      </c>
    </row>
    <row r="31" spans="2:12" s="192" customFormat="1" ht="15.75" x14ac:dyDescent="0.25">
      <c r="B31" s="193"/>
      <c r="C31" s="193"/>
      <c r="D31" s="193"/>
      <c r="E31" s="193">
        <v>6631</v>
      </c>
      <c r="F31" s="194" t="s">
        <v>126</v>
      </c>
      <c r="G31" s="195">
        <v>0</v>
      </c>
      <c r="H31" s="195">
        <v>8500</v>
      </c>
      <c r="I31" s="195">
        <v>8500</v>
      </c>
      <c r="J31" s="195">
        <v>2460</v>
      </c>
      <c r="K31" s="82" t="e">
        <f t="shared" si="2"/>
        <v>#DIV/0!</v>
      </c>
      <c r="L31" s="104">
        <f t="shared" si="3"/>
        <v>28.941176470588236</v>
      </c>
    </row>
    <row r="32" spans="2:12" ht="15.6" x14ac:dyDescent="0.3">
      <c r="B32" s="48"/>
      <c r="C32" s="48"/>
      <c r="D32" s="48"/>
      <c r="E32" s="48">
        <v>6632</v>
      </c>
      <c r="F32" s="52" t="s">
        <v>85</v>
      </c>
      <c r="G32" s="43">
        <v>0</v>
      </c>
      <c r="H32" s="43">
        <v>0</v>
      </c>
      <c r="I32" s="43">
        <v>0</v>
      </c>
      <c r="J32" s="44">
        <v>0</v>
      </c>
      <c r="K32" s="82" t="e">
        <f t="shared" si="2"/>
        <v>#DIV/0!</v>
      </c>
      <c r="L32" s="104" t="e">
        <f t="shared" si="3"/>
        <v>#DIV/0!</v>
      </c>
    </row>
    <row r="33" spans="2:12" s="54" customFormat="1" ht="25.5" x14ac:dyDescent="0.25">
      <c r="B33" s="50"/>
      <c r="C33" s="50">
        <v>67</v>
      </c>
      <c r="D33" s="50"/>
      <c r="E33" s="50"/>
      <c r="F33" s="46" t="s">
        <v>211</v>
      </c>
      <c r="G33" s="47">
        <f>G34</f>
        <v>78719.740000000005</v>
      </c>
      <c r="H33" s="47">
        <f t="shared" ref="H33:I33" si="22">H34</f>
        <v>75972.44</v>
      </c>
      <c r="I33" s="47">
        <f t="shared" si="22"/>
        <v>75972.44</v>
      </c>
      <c r="J33" s="47">
        <f t="shared" ref="J33" si="23">J34</f>
        <v>84004.94</v>
      </c>
      <c r="K33" s="82">
        <f t="shared" si="2"/>
        <v>106.71394493935067</v>
      </c>
      <c r="L33" s="104">
        <f t="shared" si="3"/>
        <v>110.57291301951075</v>
      </c>
    </row>
    <row r="34" spans="2:12" s="54" customFormat="1" ht="25.5" x14ac:dyDescent="0.25">
      <c r="B34" s="69"/>
      <c r="C34" s="69"/>
      <c r="D34" s="69">
        <v>671</v>
      </c>
      <c r="E34" s="69"/>
      <c r="F34" s="70" t="s">
        <v>86</v>
      </c>
      <c r="G34" s="71">
        <f>G35+G36</f>
        <v>78719.740000000005</v>
      </c>
      <c r="H34" s="71">
        <f t="shared" ref="H34:J34" si="24">H35+H36</f>
        <v>75972.44</v>
      </c>
      <c r="I34" s="71">
        <f t="shared" si="24"/>
        <v>75972.44</v>
      </c>
      <c r="J34" s="71">
        <f t="shared" si="24"/>
        <v>84004.94</v>
      </c>
      <c r="K34" s="82">
        <f t="shared" si="2"/>
        <v>106.71394493935067</v>
      </c>
      <c r="L34" s="104">
        <f t="shared" si="3"/>
        <v>110.57291301951075</v>
      </c>
    </row>
    <row r="35" spans="2:12" s="74" customFormat="1" ht="15.75" x14ac:dyDescent="0.25">
      <c r="B35" s="48"/>
      <c r="C35" s="48"/>
      <c r="D35" s="48"/>
      <c r="E35" s="48">
        <v>6711</v>
      </c>
      <c r="F35" s="52" t="s">
        <v>87</v>
      </c>
      <c r="G35" s="72">
        <v>78719.740000000005</v>
      </c>
      <c r="H35" s="72">
        <v>75972.44</v>
      </c>
      <c r="I35" s="72">
        <v>75972.44</v>
      </c>
      <c r="J35" s="73">
        <v>83969.47</v>
      </c>
      <c r="K35" s="82">
        <f t="shared" si="2"/>
        <v>106.66888635556977</v>
      </c>
      <c r="L35" s="104">
        <f t="shared" si="3"/>
        <v>110.52622503634213</v>
      </c>
    </row>
    <row r="36" spans="2:12" s="74" customFormat="1" ht="25.5" x14ac:dyDescent="0.25">
      <c r="B36" s="48"/>
      <c r="C36" s="48"/>
      <c r="D36" s="48"/>
      <c r="E36" s="48">
        <v>6712</v>
      </c>
      <c r="F36" s="52" t="s">
        <v>88</v>
      </c>
      <c r="G36" s="72">
        <v>0</v>
      </c>
      <c r="H36" s="72">
        <v>0</v>
      </c>
      <c r="I36" s="72">
        <v>0</v>
      </c>
      <c r="J36" s="73">
        <v>35.47</v>
      </c>
      <c r="K36" s="82" t="e">
        <f t="shared" si="2"/>
        <v>#DIV/0!</v>
      </c>
      <c r="L36" s="104" t="e">
        <f t="shared" si="3"/>
        <v>#DIV/0!</v>
      </c>
    </row>
    <row r="37" spans="2:12" s="205" customFormat="1" ht="15.6" x14ac:dyDescent="0.3">
      <c r="B37" s="202"/>
      <c r="C37" s="202">
        <v>68</v>
      </c>
      <c r="D37" s="202"/>
      <c r="E37" s="202"/>
      <c r="F37" s="203" t="s">
        <v>210</v>
      </c>
      <c r="G37" s="204">
        <f>G38</f>
        <v>0</v>
      </c>
      <c r="H37" s="204">
        <f t="shared" ref="H37:J37" si="25">H38</f>
        <v>0</v>
      </c>
      <c r="I37" s="204">
        <f t="shared" si="25"/>
        <v>0</v>
      </c>
      <c r="J37" s="204">
        <f t="shared" si="25"/>
        <v>80.09</v>
      </c>
      <c r="K37" s="82" t="e">
        <f t="shared" si="2"/>
        <v>#DIV/0!</v>
      </c>
      <c r="L37" s="104" t="e">
        <f t="shared" si="3"/>
        <v>#DIV/0!</v>
      </c>
    </row>
    <row r="38" spans="2:12" s="201" customFormat="1" ht="15.6" x14ac:dyDescent="0.3">
      <c r="B38" s="197"/>
      <c r="C38" s="197"/>
      <c r="D38" s="197">
        <v>683</v>
      </c>
      <c r="E38" s="197"/>
      <c r="F38" s="198" t="s">
        <v>209</v>
      </c>
      <c r="G38" s="199">
        <f>G39</f>
        <v>0</v>
      </c>
      <c r="H38" s="199">
        <f t="shared" ref="H38:J38" si="26">H39</f>
        <v>0</v>
      </c>
      <c r="I38" s="199">
        <f t="shared" si="26"/>
        <v>0</v>
      </c>
      <c r="J38" s="199">
        <f t="shared" si="26"/>
        <v>80.09</v>
      </c>
      <c r="K38" s="82" t="e">
        <f t="shared" si="2"/>
        <v>#DIV/0!</v>
      </c>
      <c r="L38" s="104" t="e">
        <f t="shared" si="3"/>
        <v>#DIV/0!</v>
      </c>
    </row>
    <row r="39" spans="2:12" s="74" customFormat="1" ht="15.6" x14ac:dyDescent="0.3">
      <c r="B39" s="48"/>
      <c r="C39" s="48"/>
      <c r="D39" s="48"/>
      <c r="E39" s="48">
        <v>6831</v>
      </c>
      <c r="F39" s="52" t="s">
        <v>209</v>
      </c>
      <c r="G39" s="72">
        <v>0</v>
      </c>
      <c r="H39" s="72">
        <v>0</v>
      </c>
      <c r="I39" s="72">
        <v>0</v>
      </c>
      <c r="J39" s="72">
        <v>80.09</v>
      </c>
      <c r="K39" s="82" t="e">
        <f t="shared" si="2"/>
        <v>#DIV/0!</v>
      </c>
      <c r="L39" s="104" t="e">
        <f t="shared" si="3"/>
        <v>#DIV/0!</v>
      </c>
    </row>
    <row r="40" spans="2:12" s="54" customFormat="1" ht="15.6" x14ac:dyDescent="0.3">
      <c r="B40" s="75">
        <v>7</v>
      </c>
      <c r="C40" s="75"/>
      <c r="D40" s="76"/>
      <c r="E40" s="76"/>
      <c r="F40" s="57" t="s">
        <v>3</v>
      </c>
      <c r="G40" s="77">
        <f>G41</f>
        <v>0</v>
      </c>
      <c r="H40" s="77">
        <f t="shared" ref="H40:J40" si="27">H41</f>
        <v>0</v>
      </c>
      <c r="I40" s="77">
        <f t="shared" si="27"/>
        <v>0</v>
      </c>
      <c r="J40" s="77">
        <f t="shared" si="27"/>
        <v>0</v>
      </c>
      <c r="K40" s="82" t="e">
        <f t="shared" si="2"/>
        <v>#DIV/0!</v>
      </c>
      <c r="L40" s="104" t="e">
        <f t="shared" si="3"/>
        <v>#DIV/0!</v>
      </c>
    </row>
    <row r="41" spans="2:12" ht="15.6" x14ac:dyDescent="0.3">
      <c r="B41" s="48"/>
      <c r="C41" s="75">
        <v>72</v>
      </c>
      <c r="D41" s="76"/>
      <c r="E41" s="76"/>
      <c r="F41" s="79" t="s">
        <v>24</v>
      </c>
      <c r="G41" s="77">
        <f>G42</f>
        <v>0</v>
      </c>
      <c r="H41" s="77">
        <v>0</v>
      </c>
      <c r="I41" s="77">
        <v>0</v>
      </c>
      <c r="J41" s="78">
        <v>0</v>
      </c>
      <c r="K41" s="82" t="e">
        <f t="shared" si="2"/>
        <v>#DIV/0!</v>
      </c>
      <c r="L41" s="104" t="e">
        <f t="shared" si="3"/>
        <v>#DIV/0!</v>
      </c>
    </row>
    <row r="42" spans="2:12" ht="15.75" x14ac:dyDescent="0.25">
      <c r="B42" s="66"/>
      <c r="C42" s="66"/>
      <c r="D42" s="66">
        <v>721</v>
      </c>
      <c r="E42" s="66"/>
      <c r="F42" s="67" t="s">
        <v>25</v>
      </c>
      <c r="G42" s="64">
        <f>G43</f>
        <v>0</v>
      </c>
      <c r="H42" s="64">
        <v>0</v>
      </c>
      <c r="I42" s="64">
        <v>0</v>
      </c>
      <c r="J42" s="80">
        <v>0</v>
      </c>
      <c r="K42" s="82" t="e">
        <f t="shared" si="2"/>
        <v>#DIV/0!</v>
      </c>
      <c r="L42" s="104" t="e">
        <f t="shared" si="3"/>
        <v>#DIV/0!</v>
      </c>
    </row>
    <row r="43" spans="2:12" ht="15.75" x14ac:dyDescent="0.25">
      <c r="B43" s="214"/>
      <c r="C43" s="214"/>
      <c r="D43" s="214"/>
      <c r="E43" s="214">
        <v>7211</v>
      </c>
      <c r="F43" s="215" t="s">
        <v>26</v>
      </c>
      <c r="G43" s="216">
        <v>0</v>
      </c>
      <c r="H43" s="216">
        <v>0</v>
      </c>
      <c r="I43" s="216">
        <v>0</v>
      </c>
      <c r="J43" s="211">
        <v>0</v>
      </c>
      <c r="K43" s="217" t="e">
        <f t="shared" si="2"/>
        <v>#DIV/0!</v>
      </c>
      <c r="L43" s="213" t="e">
        <f t="shared" si="3"/>
        <v>#DIV/0!</v>
      </c>
    </row>
    <row r="44" spans="2:12" ht="38.25" x14ac:dyDescent="0.25">
      <c r="B44" s="297" t="s">
        <v>8</v>
      </c>
      <c r="C44" s="297"/>
      <c r="D44" s="297"/>
      <c r="E44" s="297"/>
      <c r="F44" s="297"/>
      <c r="G44" s="42" t="s">
        <v>156</v>
      </c>
      <c r="H44" s="42" t="s">
        <v>200</v>
      </c>
      <c r="I44" s="42" t="s">
        <v>201</v>
      </c>
      <c r="J44" s="42" t="s">
        <v>202</v>
      </c>
      <c r="K44" s="42" t="s">
        <v>17</v>
      </c>
      <c r="L44" s="42" t="s">
        <v>45</v>
      </c>
    </row>
    <row r="45" spans="2:12" ht="12.75" customHeight="1" x14ac:dyDescent="0.25">
      <c r="B45" s="297">
        <v>1</v>
      </c>
      <c r="C45" s="297"/>
      <c r="D45" s="297"/>
      <c r="E45" s="297"/>
      <c r="F45" s="297"/>
      <c r="G45" s="42">
        <v>2</v>
      </c>
      <c r="H45" s="42">
        <v>3</v>
      </c>
      <c r="I45" s="42">
        <v>4</v>
      </c>
      <c r="J45" s="42">
        <v>5</v>
      </c>
      <c r="K45" s="42" t="s">
        <v>19</v>
      </c>
      <c r="L45" s="42" t="s">
        <v>20</v>
      </c>
    </row>
    <row r="46" spans="2:12" s="83" customFormat="1" ht="15.75" x14ac:dyDescent="0.25">
      <c r="B46" s="81"/>
      <c r="C46" s="81"/>
      <c r="D46" s="81"/>
      <c r="E46" s="81"/>
      <c r="F46" s="81" t="s">
        <v>9</v>
      </c>
      <c r="G46" s="82">
        <f>G47+G100</f>
        <v>1026679.71</v>
      </c>
      <c r="H46" s="82">
        <f>H47+H100</f>
        <v>1362572.44</v>
      </c>
      <c r="I46" s="82">
        <f t="shared" ref="I46" si="28">I47+I100</f>
        <v>1362572.44</v>
      </c>
      <c r="J46" s="82">
        <f>J47+J100</f>
        <v>1258011.7</v>
      </c>
      <c r="K46" s="104">
        <f>J46/G46*100</f>
        <v>122.53205042885283</v>
      </c>
      <c r="L46" s="104">
        <f>J46/I46*100</f>
        <v>92.326225239077928</v>
      </c>
    </row>
    <row r="47" spans="2:12" s="99" customFormat="1" ht="15.75" x14ac:dyDescent="0.25">
      <c r="B47" s="57">
        <v>3</v>
      </c>
      <c r="C47" s="57"/>
      <c r="D47" s="57"/>
      <c r="E47" s="57"/>
      <c r="F47" s="57" t="s">
        <v>4</v>
      </c>
      <c r="G47" s="77">
        <f>G48+G57+G88+G94+G97</f>
        <v>1024189.27</v>
      </c>
      <c r="H47" s="77">
        <f>H48+H57+H88+H94+H97</f>
        <v>1357837.44</v>
      </c>
      <c r="I47" s="77">
        <f>I48+I57+I88+I94+I97</f>
        <v>1357837.44</v>
      </c>
      <c r="J47" s="77">
        <f>J48+J57+J88+J94+J97</f>
        <v>1254815.8899999999</v>
      </c>
      <c r="K47" s="84">
        <f>J47/G47*100</f>
        <v>122.51796877348656</v>
      </c>
      <c r="L47" s="104">
        <f t="shared" ref="L47:L109" si="29">J47/I47*100</f>
        <v>92.412821523024135</v>
      </c>
    </row>
    <row r="48" spans="2:12" s="55" customFormat="1" ht="15.75" x14ac:dyDescent="0.25">
      <c r="B48" s="46"/>
      <c r="C48" s="46">
        <v>31</v>
      </c>
      <c r="D48" s="46"/>
      <c r="E48" s="46"/>
      <c r="F48" s="46" t="s">
        <v>5</v>
      </c>
      <c r="G48" s="47">
        <f>G49+G53+G55</f>
        <v>835955.67</v>
      </c>
      <c r="H48" s="47">
        <f t="shared" ref="H48:I48" si="30">H49+H53+H55</f>
        <v>1131361</v>
      </c>
      <c r="I48" s="47">
        <f t="shared" si="30"/>
        <v>1131361</v>
      </c>
      <c r="J48" s="47">
        <f t="shared" ref="J48" si="31">J49+J53+J55</f>
        <v>1068256</v>
      </c>
      <c r="K48" s="92">
        <f>J48/G48*100</f>
        <v>127.78859434017595</v>
      </c>
      <c r="L48" s="104">
        <f t="shared" si="29"/>
        <v>94.422204760461071</v>
      </c>
    </row>
    <row r="49" spans="2:12" s="89" customFormat="1" ht="15.75" x14ac:dyDescent="0.25">
      <c r="B49" s="88"/>
      <c r="C49" s="88"/>
      <c r="D49" s="88">
        <v>311</v>
      </c>
      <c r="E49" s="88"/>
      <c r="F49" s="88" t="s">
        <v>27</v>
      </c>
      <c r="G49" s="90">
        <f>G50+G51+G52</f>
        <v>687353.91</v>
      </c>
      <c r="H49" s="90">
        <f>H50+H51+H52</f>
        <v>942980</v>
      </c>
      <c r="I49" s="90">
        <f>I50+I51+I52</f>
        <v>942980</v>
      </c>
      <c r="J49" s="90">
        <f t="shared" ref="J49" si="32">J50+J51+J52</f>
        <v>886729.94</v>
      </c>
      <c r="K49" s="96">
        <f>J49/G49*100</f>
        <v>129.00631350158466</v>
      </c>
      <c r="L49" s="104">
        <f t="shared" si="29"/>
        <v>94.034861821035435</v>
      </c>
    </row>
    <row r="50" spans="2:12" ht="15.75" x14ac:dyDescent="0.25">
      <c r="B50" s="48"/>
      <c r="C50" s="48"/>
      <c r="D50" s="48"/>
      <c r="E50" s="48">
        <v>3111</v>
      </c>
      <c r="F50" s="48" t="s">
        <v>28</v>
      </c>
      <c r="G50" s="43">
        <v>665038.67000000004</v>
      </c>
      <c r="H50" s="43">
        <v>899980</v>
      </c>
      <c r="I50" s="43">
        <v>899980</v>
      </c>
      <c r="J50" s="44">
        <v>858608.21</v>
      </c>
      <c r="K50" s="95">
        <f>J50/G50*100</f>
        <v>129.10650894932166</v>
      </c>
      <c r="L50" s="104">
        <f t="shared" si="29"/>
        <v>95.403032289606429</v>
      </c>
    </row>
    <row r="51" spans="2:12" ht="15.75" x14ac:dyDescent="0.25">
      <c r="B51" s="48"/>
      <c r="C51" s="48"/>
      <c r="D51" s="48"/>
      <c r="E51" s="48">
        <v>3113</v>
      </c>
      <c r="F51" s="48" t="s">
        <v>89</v>
      </c>
      <c r="G51" s="43">
        <v>18618.32</v>
      </c>
      <c r="H51" s="43">
        <v>35000</v>
      </c>
      <c r="I51" s="43">
        <v>35000</v>
      </c>
      <c r="J51" s="44">
        <v>22612.23</v>
      </c>
      <c r="K51" s="95">
        <f t="shared" ref="K51:K56" si="33">J51/G51*100</f>
        <v>121.45150582866768</v>
      </c>
      <c r="L51" s="104">
        <f t="shared" si="29"/>
        <v>64.606371428571435</v>
      </c>
    </row>
    <row r="52" spans="2:12" ht="15.75" x14ac:dyDescent="0.25">
      <c r="B52" s="48"/>
      <c r="C52" s="48"/>
      <c r="D52" s="48"/>
      <c r="E52" s="48">
        <v>3114</v>
      </c>
      <c r="F52" s="48" t="s">
        <v>90</v>
      </c>
      <c r="G52" s="43">
        <v>3696.92</v>
      </c>
      <c r="H52" s="43">
        <v>8000</v>
      </c>
      <c r="I52" s="43">
        <v>8000</v>
      </c>
      <c r="J52" s="44">
        <v>5509.5</v>
      </c>
      <c r="K52" s="95">
        <f t="shared" si="33"/>
        <v>149.02946236326454</v>
      </c>
      <c r="L52" s="104">
        <f t="shared" si="29"/>
        <v>68.868750000000006</v>
      </c>
    </row>
    <row r="53" spans="2:12" s="89" customFormat="1" ht="15.75" x14ac:dyDescent="0.25">
      <c r="B53" s="88"/>
      <c r="C53" s="88"/>
      <c r="D53" s="88">
        <v>312</v>
      </c>
      <c r="E53" s="88"/>
      <c r="F53" s="88" t="s">
        <v>91</v>
      </c>
      <c r="G53" s="90">
        <f>G54</f>
        <v>37369.61</v>
      </c>
      <c r="H53" s="90">
        <f t="shared" ref="H53:I53" si="34">H54</f>
        <v>51250</v>
      </c>
      <c r="I53" s="90">
        <f t="shared" si="34"/>
        <v>51250</v>
      </c>
      <c r="J53" s="90">
        <f t="shared" ref="J53" si="35">J54</f>
        <v>37797.050000000003</v>
      </c>
      <c r="K53" s="96">
        <f t="shared" si="33"/>
        <v>101.14381712840996</v>
      </c>
      <c r="L53" s="104">
        <f t="shared" si="29"/>
        <v>73.750341463414642</v>
      </c>
    </row>
    <row r="54" spans="2:12" s="192" customFormat="1" ht="15.75" x14ac:dyDescent="0.25">
      <c r="B54" s="193"/>
      <c r="C54" s="193"/>
      <c r="D54" s="193"/>
      <c r="E54" s="193">
        <v>3121</v>
      </c>
      <c r="F54" s="193" t="s">
        <v>91</v>
      </c>
      <c r="G54" s="195">
        <v>37369.61</v>
      </c>
      <c r="H54" s="195">
        <v>51250</v>
      </c>
      <c r="I54" s="195">
        <v>51250</v>
      </c>
      <c r="J54" s="207">
        <v>37797.050000000003</v>
      </c>
      <c r="K54" s="196">
        <f t="shared" si="33"/>
        <v>101.14381712840996</v>
      </c>
      <c r="L54" s="104">
        <f t="shared" si="29"/>
        <v>73.750341463414642</v>
      </c>
    </row>
    <row r="55" spans="2:12" s="89" customFormat="1" ht="15.75" x14ac:dyDescent="0.25">
      <c r="B55" s="88"/>
      <c r="C55" s="88"/>
      <c r="D55" s="88">
        <v>313</v>
      </c>
      <c r="E55" s="88"/>
      <c r="F55" s="88" t="s">
        <v>92</v>
      </c>
      <c r="G55" s="90">
        <f>G56</f>
        <v>111232.15</v>
      </c>
      <c r="H55" s="90">
        <f t="shared" ref="H55:I55" si="36">H56</f>
        <v>137131</v>
      </c>
      <c r="I55" s="90">
        <f t="shared" si="36"/>
        <v>137131</v>
      </c>
      <c r="J55" s="90">
        <f t="shared" ref="J55" si="37">J56</f>
        <v>143729.01</v>
      </c>
      <c r="K55" s="93">
        <f t="shared" si="33"/>
        <v>129.21534826037256</v>
      </c>
      <c r="L55" s="104">
        <f t="shared" si="29"/>
        <v>104.81146494957376</v>
      </c>
    </row>
    <row r="56" spans="2:12" ht="15.75" x14ac:dyDescent="0.25">
      <c r="B56" s="48"/>
      <c r="C56" s="48"/>
      <c r="D56" s="48"/>
      <c r="E56" s="48">
        <v>3132</v>
      </c>
      <c r="F56" s="48" t="s">
        <v>93</v>
      </c>
      <c r="G56" s="43">
        <v>111232.15</v>
      </c>
      <c r="H56" s="43">
        <v>137131</v>
      </c>
      <c r="I56" s="43">
        <v>137131</v>
      </c>
      <c r="J56" s="44">
        <v>143729.01</v>
      </c>
      <c r="K56" s="93">
        <f t="shared" si="33"/>
        <v>129.21534826037256</v>
      </c>
      <c r="L56" s="104">
        <f t="shared" si="29"/>
        <v>104.81146494957376</v>
      </c>
    </row>
    <row r="57" spans="2:12" s="55" customFormat="1" ht="15.75" x14ac:dyDescent="0.25">
      <c r="B57" s="50"/>
      <c r="C57" s="50">
        <v>32</v>
      </c>
      <c r="D57" s="61"/>
      <c r="E57" s="61"/>
      <c r="F57" s="50" t="s">
        <v>14</v>
      </c>
      <c r="G57" s="47">
        <f>G58+G62+G69+G81+G79</f>
        <v>177711.51</v>
      </c>
      <c r="H57" s="47">
        <f>H58+H62+H69+H79+H81</f>
        <v>219551.44</v>
      </c>
      <c r="I57" s="47">
        <f t="shared" ref="I57" si="38">I58+I62+I69+I81+I79</f>
        <v>219551.44</v>
      </c>
      <c r="J57" s="47">
        <f t="shared" ref="J57" si="39">J58+J62+J69+J81+J79</f>
        <v>176197.21</v>
      </c>
      <c r="K57" s="92">
        <f>J57/G57*100</f>
        <v>99.14788862015746</v>
      </c>
      <c r="L57" s="104">
        <f t="shared" si="29"/>
        <v>80.253270030932157</v>
      </c>
    </row>
    <row r="58" spans="2:12" s="91" customFormat="1" ht="15.75" x14ac:dyDescent="0.25">
      <c r="B58" s="66"/>
      <c r="C58" s="66"/>
      <c r="D58" s="66">
        <v>321</v>
      </c>
      <c r="E58" s="66"/>
      <c r="F58" s="66" t="s">
        <v>29</v>
      </c>
      <c r="G58" s="64">
        <f>G59+G60+G61</f>
        <v>47861.95</v>
      </c>
      <c r="H58" s="64">
        <f t="shared" ref="H58:I58" si="40">H59+H60+H61</f>
        <v>79044.44</v>
      </c>
      <c r="I58" s="64">
        <f t="shared" si="40"/>
        <v>79044.44</v>
      </c>
      <c r="J58" s="64">
        <f t="shared" ref="J58" si="41">J59+J60+J61</f>
        <v>51224.460000000006</v>
      </c>
      <c r="K58" s="85">
        <f>J58/G58*100</f>
        <v>107.02543460932957</v>
      </c>
      <c r="L58" s="104">
        <f t="shared" si="29"/>
        <v>64.804633950218388</v>
      </c>
    </row>
    <row r="59" spans="2:12" ht="15.75" x14ac:dyDescent="0.25">
      <c r="B59" s="48"/>
      <c r="C59" s="53"/>
      <c r="D59" s="48"/>
      <c r="E59" s="48">
        <v>3211</v>
      </c>
      <c r="F59" s="49" t="s">
        <v>30</v>
      </c>
      <c r="G59" s="43">
        <v>12560.06</v>
      </c>
      <c r="H59" s="43">
        <v>27750</v>
      </c>
      <c r="I59" s="43">
        <v>27750</v>
      </c>
      <c r="J59" s="44">
        <v>12755.52</v>
      </c>
      <c r="K59" s="95">
        <f>J59/G59*100</f>
        <v>101.5562027569932</v>
      </c>
      <c r="L59" s="104">
        <f t="shared" si="29"/>
        <v>45.965837837837839</v>
      </c>
    </row>
    <row r="60" spans="2:12" ht="15.75" x14ac:dyDescent="0.25">
      <c r="B60" s="48"/>
      <c r="C60" s="53"/>
      <c r="D60" s="48"/>
      <c r="E60" s="48">
        <v>3212</v>
      </c>
      <c r="F60" s="49" t="s">
        <v>94</v>
      </c>
      <c r="G60" s="43">
        <v>32876.89</v>
      </c>
      <c r="H60" s="43">
        <v>40800</v>
      </c>
      <c r="I60" s="43">
        <v>40800</v>
      </c>
      <c r="J60" s="44">
        <v>34390.94</v>
      </c>
      <c r="K60" s="95">
        <f t="shared" ref="K60:K61" si="42">J60/G60*100</f>
        <v>104.60521052934143</v>
      </c>
      <c r="L60" s="104">
        <f t="shared" si="29"/>
        <v>84.291519607843142</v>
      </c>
    </row>
    <row r="61" spans="2:12" ht="15.75" x14ac:dyDescent="0.25">
      <c r="B61" s="48"/>
      <c r="C61" s="53"/>
      <c r="D61" s="48"/>
      <c r="E61" s="48">
        <v>3213</v>
      </c>
      <c r="F61" s="49" t="s">
        <v>95</v>
      </c>
      <c r="G61" s="43">
        <v>2425</v>
      </c>
      <c r="H61" s="43">
        <v>10494.44</v>
      </c>
      <c r="I61" s="43">
        <v>10494.44</v>
      </c>
      <c r="J61" s="44">
        <v>4078</v>
      </c>
      <c r="K61" s="95">
        <f t="shared" si="42"/>
        <v>168.16494845360825</v>
      </c>
      <c r="L61" s="104">
        <f t="shared" si="29"/>
        <v>38.858671830035711</v>
      </c>
    </row>
    <row r="62" spans="2:12" s="91" customFormat="1" ht="15.75" x14ac:dyDescent="0.25">
      <c r="B62" s="66"/>
      <c r="C62" s="66"/>
      <c r="D62" s="66">
        <v>322</v>
      </c>
      <c r="E62" s="66"/>
      <c r="F62" s="67" t="s">
        <v>96</v>
      </c>
      <c r="G62" s="64">
        <f>G63+G64+G65+G66+G67+G68</f>
        <v>85899.94</v>
      </c>
      <c r="H62" s="64">
        <f t="shared" ref="H62:I62" si="43">H63+H64+H65+H66+H67+H68</f>
        <v>97989</v>
      </c>
      <c r="I62" s="64">
        <f t="shared" si="43"/>
        <v>97989</v>
      </c>
      <c r="J62" s="64">
        <f t="shared" ref="J62" si="44">J63+J64+J65+J66+J67+J68</f>
        <v>85847.849999999991</v>
      </c>
      <c r="K62" s="85">
        <f>J62/G62*100</f>
        <v>99.939359678248891</v>
      </c>
      <c r="L62" s="104">
        <f t="shared" si="29"/>
        <v>87.609680678443496</v>
      </c>
    </row>
    <row r="63" spans="2:12" ht="15.75" x14ac:dyDescent="0.25">
      <c r="B63" s="48"/>
      <c r="C63" s="53"/>
      <c r="D63" s="48"/>
      <c r="E63" s="48">
        <v>3221</v>
      </c>
      <c r="F63" s="49" t="s">
        <v>97</v>
      </c>
      <c r="G63" s="43">
        <v>8987.91</v>
      </c>
      <c r="H63" s="43">
        <v>10789</v>
      </c>
      <c r="I63" s="43">
        <v>10789</v>
      </c>
      <c r="J63" s="44">
        <v>9853.93</v>
      </c>
      <c r="K63" s="95">
        <f>J63/G63*100</f>
        <v>109.63538798230068</v>
      </c>
      <c r="L63" s="104">
        <f t="shared" si="29"/>
        <v>91.333117063675971</v>
      </c>
    </row>
    <row r="64" spans="2:12" ht="15.75" x14ac:dyDescent="0.25">
      <c r="B64" s="48"/>
      <c r="C64" s="53"/>
      <c r="D64" s="48"/>
      <c r="E64" s="48">
        <v>3222</v>
      </c>
      <c r="F64" s="49" t="s">
        <v>98</v>
      </c>
      <c r="G64" s="43">
        <v>45326.15</v>
      </c>
      <c r="H64" s="43">
        <v>58300</v>
      </c>
      <c r="I64" s="43">
        <v>58300</v>
      </c>
      <c r="J64" s="44">
        <v>46670.19</v>
      </c>
      <c r="K64" s="95">
        <f t="shared" ref="K64:K68" si="45">J64/G64*100</f>
        <v>102.96526398116761</v>
      </c>
      <c r="L64" s="104">
        <f t="shared" si="29"/>
        <v>80.051783876500863</v>
      </c>
    </row>
    <row r="65" spans="2:12" ht="15.75" x14ac:dyDescent="0.25">
      <c r="B65" s="48"/>
      <c r="C65" s="53"/>
      <c r="D65" s="48"/>
      <c r="E65" s="48">
        <v>3223</v>
      </c>
      <c r="F65" s="49" t="s">
        <v>99</v>
      </c>
      <c r="G65" s="43">
        <v>27305.59</v>
      </c>
      <c r="H65" s="43">
        <v>25000</v>
      </c>
      <c r="I65" s="43">
        <v>25000</v>
      </c>
      <c r="J65" s="44">
        <v>25470.19</v>
      </c>
      <c r="K65" s="95">
        <f t="shared" si="45"/>
        <v>93.278299425136026</v>
      </c>
      <c r="L65" s="104">
        <f t="shared" si="29"/>
        <v>101.88076</v>
      </c>
    </row>
    <row r="66" spans="2:12" ht="15.75" x14ac:dyDescent="0.25">
      <c r="B66" s="48"/>
      <c r="C66" s="53"/>
      <c r="D66" s="48"/>
      <c r="E66" s="48">
        <v>3224</v>
      </c>
      <c r="F66" s="49" t="s">
        <v>100</v>
      </c>
      <c r="G66" s="43">
        <v>3357.1</v>
      </c>
      <c r="H66" s="43">
        <v>1900</v>
      </c>
      <c r="I66" s="43">
        <v>1900</v>
      </c>
      <c r="J66" s="44">
        <v>1749.01</v>
      </c>
      <c r="K66" s="95">
        <f t="shared" si="45"/>
        <v>52.098835304280477</v>
      </c>
      <c r="L66" s="104">
        <f t="shared" si="29"/>
        <v>92.053157894736842</v>
      </c>
    </row>
    <row r="67" spans="2:12" ht="15.75" x14ac:dyDescent="0.25">
      <c r="B67" s="48"/>
      <c r="C67" s="53"/>
      <c r="D67" s="48"/>
      <c r="E67" s="48">
        <v>3225</v>
      </c>
      <c r="F67" s="49" t="s">
        <v>101</v>
      </c>
      <c r="G67" s="43">
        <v>858.09</v>
      </c>
      <c r="H67" s="43">
        <v>1594</v>
      </c>
      <c r="I67" s="43">
        <v>1594</v>
      </c>
      <c r="J67" s="44">
        <v>1698.93</v>
      </c>
      <c r="K67" s="95">
        <f t="shared" si="45"/>
        <v>197.98972135789953</v>
      </c>
      <c r="L67" s="104">
        <f t="shared" si="29"/>
        <v>106.58281053952321</v>
      </c>
    </row>
    <row r="68" spans="2:12" ht="15.75" x14ac:dyDescent="0.25">
      <c r="B68" s="48"/>
      <c r="C68" s="53"/>
      <c r="D68" s="48"/>
      <c r="E68" s="48">
        <v>3227</v>
      </c>
      <c r="F68" s="49" t="s">
        <v>102</v>
      </c>
      <c r="G68" s="43">
        <v>65.099999999999994</v>
      </c>
      <c r="H68" s="43">
        <v>406</v>
      </c>
      <c r="I68" s="43">
        <v>406</v>
      </c>
      <c r="J68" s="44">
        <v>405.6</v>
      </c>
      <c r="K68" s="95">
        <f t="shared" si="45"/>
        <v>623.04147465437791</v>
      </c>
      <c r="L68" s="104">
        <f t="shared" si="29"/>
        <v>99.901477832512313</v>
      </c>
    </row>
    <row r="69" spans="2:12" s="91" customFormat="1" ht="15.75" x14ac:dyDescent="0.25">
      <c r="B69" s="66"/>
      <c r="C69" s="66"/>
      <c r="D69" s="66">
        <v>323</v>
      </c>
      <c r="E69" s="66"/>
      <c r="F69" s="67" t="s">
        <v>111</v>
      </c>
      <c r="G69" s="64">
        <f>G70+G71+G72+G73+G74+G75+G76+G77+G78</f>
        <v>39248.61</v>
      </c>
      <c r="H69" s="64">
        <f t="shared" ref="H69:I69" si="46">H70+H71+H72+H73+H74+H75+H76+H77+H78</f>
        <v>30228</v>
      </c>
      <c r="I69" s="64">
        <f t="shared" si="46"/>
        <v>30228</v>
      </c>
      <c r="J69" s="64">
        <f t="shared" ref="J69" si="47">J70+J71+J72+J73+J74+J75+J76+J77+J78</f>
        <v>34192.78</v>
      </c>
      <c r="K69" s="85">
        <f>J69/G69*100</f>
        <v>87.118448271161697</v>
      </c>
      <c r="L69" s="104">
        <f t="shared" si="29"/>
        <v>113.11624983459043</v>
      </c>
    </row>
    <row r="70" spans="2:12" ht="15.75" x14ac:dyDescent="0.25">
      <c r="B70" s="48"/>
      <c r="C70" s="53"/>
      <c r="D70" s="48"/>
      <c r="E70" s="48">
        <v>3231</v>
      </c>
      <c r="F70" s="49" t="s">
        <v>103</v>
      </c>
      <c r="G70" s="43">
        <v>6184.64</v>
      </c>
      <c r="H70" s="43">
        <v>1300</v>
      </c>
      <c r="I70" s="43">
        <v>1300</v>
      </c>
      <c r="J70" s="44">
        <v>6298.74</v>
      </c>
      <c r="K70" s="44">
        <f>J70/G70*100</f>
        <v>101.8448931546541</v>
      </c>
      <c r="L70" s="104">
        <f t="shared" si="29"/>
        <v>484.51846153846151</v>
      </c>
    </row>
    <row r="71" spans="2:12" ht="15.75" x14ac:dyDescent="0.25">
      <c r="B71" s="48"/>
      <c r="C71" s="53"/>
      <c r="D71" s="48"/>
      <c r="E71" s="48">
        <v>3232</v>
      </c>
      <c r="F71" s="49" t="s">
        <v>104</v>
      </c>
      <c r="G71" s="43">
        <v>20561.02</v>
      </c>
      <c r="H71" s="43">
        <v>7700</v>
      </c>
      <c r="I71" s="43">
        <v>7700</v>
      </c>
      <c r="J71" s="44">
        <v>12072.02</v>
      </c>
      <c r="K71" s="44">
        <f t="shared" ref="K71:K80" si="48">J71/G71*100</f>
        <v>58.713137772347871</v>
      </c>
      <c r="L71" s="104">
        <f t="shared" si="29"/>
        <v>156.77948051948053</v>
      </c>
    </row>
    <row r="72" spans="2:12" ht="15.75" x14ac:dyDescent="0.25">
      <c r="B72" s="48"/>
      <c r="C72" s="53"/>
      <c r="D72" s="48"/>
      <c r="E72" s="48">
        <v>3233</v>
      </c>
      <c r="F72" s="49" t="s">
        <v>105</v>
      </c>
      <c r="G72" s="43">
        <v>127.44</v>
      </c>
      <c r="H72" s="43">
        <v>1728</v>
      </c>
      <c r="I72" s="43">
        <v>1728</v>
      </c>
      <c r="J72" s="44">
        <v>1727.44</v>
      </c>
      <c r="K72" s="44">
        <f t="shared" si="48"/>
        <v>1355.4927809165099</v>
      </c>
      <c r="L72" s="104">
        <f t="shared" si="29"/>
        <v>99.967592592592595</v>
      </c>
    </row>
    <row r="73" spans="2:12" ht="15.75" x14ac:dyDescent="0.25">
      <c r="B73" s="48"/>
      <c r="C73" s="53"/>
      <c r="D73" s="48"/>
      <c r="E73" s="48">
        <v>3234</v>
      </c>
      <c r="F73" s="49" t="s">
        <v>106</v>
      </c>
      <c r="G73" s="43">
        <v>5004.12</v>
      </c>
      <c r="H73" s="43">
        <v>4800</v>
      </c>
      <c r="I73" s="43">
        <v>4800</v>
      </c>
      <c r="J73" s="44">
        <v>4804.58</v>
      </c>
      <c r="K73" s="44">
        <f t="shared" si="48"/>
        <v>96.012485711773493</v>
      </c>
      <c r="L73" s="104">
        <f t="shared" si="29"/>
        <v>100.09541666666667</v>
      </c>
    </row>
    <row r="74" spans="2:12" ht="15.75" x14ac:dyDescent="0.25">
      <c r="B74" s="48"/>
      <c r="C74" s="53"/>
      <c r="D74" s="48"/>
      <c r="E74" s="48">
        <v>3235</v>
      </c>
      <c r="F74" s="49" t="s">
        <v>212</v>
      </c>
      <c r="G74" s="43">
        <v>61.25</v>
      </c>
      <c r="H74" s="43">
        <v>1000</v>
      </c>
      <c r="I74" s="43">
        <v>1000</v>
      </c>
      <c r="J74" s="44">
        <v>61.25</v>
      </c>
      <c r="K74" s="44">
        <f t="shared" si="48"/>
        <v>100</v>
      </c>
      <c r="L74" s="104">
        <f t="shared" si="29"/>
        <v>6.125</v>
      </c>
    </row>
    <row r="75" spans="2:12" ht="15.75" x14ac:dyDescent="0.25">
      <c r="B75" s="48"/>
      <c r="C75" s="53"/>
      <c r="D75" s="48"/>
      <c r="E75" s="48">
        <v>3236</v>
      </c>
      <c r="F75" s="49" t="s">
        <v>107</v>
      </c>
      <c r="G75" s="43">
        <v>2426.1999999999998</v>
      </c>
      <c r="H75" s="43">
        <v>2500</v>
      </c>
      <c r="I75" s="43">
        <v>2500</v>
      </c>
      <c r="J75" s="44">
        <v>2614.2199999999998</v>
      </c>
      <c r="K75" s="44">
        <f t="shared" si="48"/>
        <v>107.74956722446625</v>
      </c>
      <c r="L75" s="104">
        <f t="shared" si="29"/>
        <v>104.5688</v>
      </c>
    </row>
    <row r="76" spans="2:12" ht="15.75" x14ac:dyDescent="0.25">
      <c r="B76" s="48"/>
      <c r="C76" s="53"/>
      <c r="D76" s="48"/>
      <c r="E76" s="48">
        <v>3237</v>
      </c>
      <c r="F76" s="49" t="s">
        <v>108</v>
      </c>
      <c r="G76" s="43">
        <v>2376.94</v>
      </c>
      <c r="H76" s="43">
        <v>800</v>
      </c>
      <c r="I76" s="43">
        <v>800</v>
      </c>
      <c r="J76" s="44">
        <v>3835.42</v>
      </c>
      <c r="K76" s="44">
        <f t="shared" si="48"/>
        <v>161.35956313579644</v>
      </c>
      <c r="L76" s="104">
        <f t="shared" si="29"/>
        <v>479.42750000000001</v>
      </c>
    </row>
    <row r="77" spans="2:12" ht="15.75" x14ac:dyDescent="0.25">
      <c r="B77" s="48"/>
      <c r="C77" s="53"/>
      <c r="D77" s="48"/>
      <c r="E77" s="48">
        <v>3238</v>
      </c>
      <c r="F77" s="49" t="s">
        <v>109</v>
      </c>
      <c r="G77" s="43">
        <v>2324.59</v>
      </c>
      <c r="H77" s="43">
        <v>2300</v>
      </c>
      <c r="I77" s="43">
        <v>2300</v>
      </c>
      <c r="J77" s="44">
        <v>2706.67</v>
      </c>
      <c r="K77" s="44">
        <f t="shared" si="48"/>
        <v>116.43644685729527</v>
      </c>
      <c r="L77" s="104">
        <f t="shared" si="29"/>
        <v>117.68130434782609</v>
      </c>
    </row>
    <row r="78" spans="2:12" ht="15.75" x14ac:dyDescent="0.25">
      <c r="B78" s="48"/>
      <c r="C78" s="53"/>
      <c r="D78" s="48"/>
      <c r="E78" s="48">
        <v>3239</v>
      </c>
      <c r="F78" s="49" t="s">
        <v>110</v>
      </c>
      <c r="G78" s="43">
        <v>182.41</v>
      </c>
      <c r="H78" s="43">
        <v>8100</v>
      </c>
      <c r="I78" s="43">
        <v>8100</v>
      </c>
      <c r="J78" s="44">
        <v>72.44</v>
      </c>
      <c r="K78" s="44">
        <f t="shared" si="48"/>
        <v>39.712735047420644</v>
      </c>
      <c r="L78" s="104">
        <f t="shared" si="29"/>
        <v>0.894320987654321</v>
      </c>
    </row>
    <row r="79" spans="2:12" s="201" customFormat="1" ht="15.75" x14ac:dyDescent="0.25">
      <c r="B79" s="197"/>
      <c r="C79" s="197"/>
      <c r="D79" s="197">
        <v>324</v>
      </c>
      <c r="E79" s="197"/>
      <c r="F79" s="206" t="s">
        <v>213</v>
      </c>
      <c r="G79" s="199">
        <f>G80</f>
        <v>0</v>
      </c>
      <c r="H79" s="199">
        <f t="shared" ref="H79:J79" si="49">H80</f>
        <v>0</v>
      </c>
      <c r="I79" s="199">
        <f t="shared" si="49"/>
        <v>0</v>
      </c>
      <c r="J79" s="199">
        <f t="shared" si="49"/>
        <v>427</v>
      </c>
      <c r="K79" s="200" t="e">
        <f t="shared" si="48"/>
        <v>#DIV/0!</v>
      </c>
      <c r="L79" s="104" t="e">
        <f t="shared" si="29"/>
        <v>#DIV/0!</v>
      </c>
    </row>
    <row r="80" spans="2:12" ht="15.75" x14ac:dyDescent="0.25">
      <c r="B80" s="48"/>
      <c r="C80" s="53"/>
      <c r="D80" s="48"/>
      <c r="E80" s="48">
        <v>3241</v>
      </c>
      <c r="F80" s="49" t="s">
        <v>214</v>
      </c>
      <c r="G80" s="43">
        <v>0</v>
      </c>
      <c r="H80" s="43">
        <v>0</v>
      </c>
      <c r="I80" s="43">
        <v>0</v>
      </c>
      <c r="J80" s="43">
        <v>427</v>
      </c>
      <c r="K80" s="44" t="e">
        <f t="shared" si="48"/>
        <v>#DIV/0!</v>
      </c>
      <c r="L80" s="104" t="e">
        <f t="shared" si="29"/>
        <v>#DIV/0!</v>
      </c>
    </row>
    <row r="81" spans="2:12" s="91" customFormat="1" ht="15.75" x14ac:dyDescent="0.25">
      <c r="B81" s="66"/>
      <c r="C81" s="66"/>
      <c r="D81" s="66">
        <v>329</v>
      </c>
      <c r="E81" s="66"/>
      <c r="F81" s="67" t="s">
        <v>112</v>
      </c>
      <c r="G81" s="64">
        <f>G82+G83+G84+G85+G86+G87</f>
        <v>4701.01</v>
      </c>
      <c r="H81" s="64">
        <f t="shared" ref="H81:I81" si="50">H82+H83+H84+H85+H86+H87</f>
        <v>12290</v>
      </c>
      <c r="I81" s="64">
        <f t="shared" si="50"/>
        <v>12290</v>
      </c>
      <c r="J81" s="64">
        <f t="shared" ref="J81" si="51">J82+J83+J84+J85+J86+J87</f>
        <v>4505.1200000000008</v>
      </c>
      <c r="K81" s="85">
        <f>J81/G81*100</f>
        <v>95.83302311630905</v>
      </c>
      <c r="L81" s="104">
        <f t="shared" si="29"/>
        <v>36.656794141578523</v>
      </c>
    </row>
    <row r="82" spans="2:12" ht="15.75" x14ac:dyDescent="0.25">
      <c r="B82" s="48"/>
      <c r="C82" s="53"/>
      <c r="D82" s="48"/>
      <c r="E82" s="48">
        <v>3292</v>
      </c>
      <c r="F82" s="49" t="s">
        <v>113</v>
      </c>
      <c r="G82" s="43">
        <v>1118.6300000000001</v>
      </c>
      <c r="H82" s="43">
        <v>1300</v>
      </c>
      <c r="I82" s="43">
        <v>1300</v>
      </c>
      <c r="J82" s="44">
        <v>1118.6300000000001</v>
      </c>
      <c r="K82" s="95">
        <f>J82/G82*100</f>
        <v>100</v>
      </c>
      <c r="L82" s="104">
        <f t="shared" si="29"/>
        <v>86.048461538461552</v>
      </c>
    </row>
    <row r="83" spans="2:12" ht="15.75" x14ac:dyDescent="0.25">
      <c r="B83" s="48"/>
      <c r="C83" s="53"/>
      <c r="D83" s="48"/>
      <c r="E83" s="48">
        <v>3293</v>
      </c>
      <c r="F83" s="49" t="s">
        <v>114</v>
      </c>
      <c r="G83" s="43">
        <v>288.45</v>
      </c>
      <c r="H83" s="43">
        <v>200</v>
      </c>
      <c r="I83" s="43">
        <v>200</v>
      </c>
      <c r="J83" s="44">
        <v>0</v>
      </c>
      <c r="K83" s="95">
        <f t="shared" ref="K83:K87" si="52">J83/G83*100</f>
        <v>0</v>
      </c>
      <c r="L83" s="104">
        <f t="shared" si="29"/>
        <v>0</v>
      </c>
    </row>
    <row r="84" spans="2:12" ht="15.75" x14ac:dyDescent="0.25">
      <c r="B84" s="48"/>
      <c r="C84" s="53"/>
      <c r="D84" s="48"/>
      <c r="E84" s="48">
        <v>3294</v>
      </c>
      <c r="F84" s="49" t="s">
        <v>115</v>
      </c>
      <c r="G84" s="43">
        <v>176.36</v>
      </c>
      <c r="H84" s="43">
        <v>150</v>
      </c>
      <c r="I84" s="43">
        <v>150</v>
      </c>
      <c r="J84" s="44">
        <v>188.09</v>
      </c>
      <c r="K84" s="95">
        <f t="shared" si="52"/>
        <v>106.65116806532093</v>
      </c>
      <c r="L84" s="104">
        <f t="shared" si="29"/>
        <v>125.39333333333333</v>
      </c>
    </row>
    <row r="85" spans="2:12" ht="15.75" x14ac:dyDescent="0.25">
      <c r="B85" s="48"/>
      <c r="C85" s="53"/>
      <c r="D85" s="48"/>
      <c r="E85" s="48">
        <v>3295</v>
      </c>
      <c r="F85" s="49" t="s">
        <v>116</v>
      </c>
      <c r="G85" s="43">
        <v>1729.63</v>
      </c>
      <c r="H85" s="43">
        <v>2040</v>
      </c>
      <c r="I85" s="43">
        <v>2040</v>
      </c>
      <c r="J85" s="44">
        <v>2024.17</v>
      </c>
      <c r="K85" s="95">
        <f t="shared" si="52"/>
        <v>117.02907558263907</v>
      </c>
      <c r="L85" s="104">
        <f t="shared" si="29"/>
        <v>99.224019607843132</v>
      </c>
    </row>
    <row r="86" spans="2:12" ht="15.75" x14ac:dyDescent="0.25">
      <c r="B86" s="48"/>
      <c r="C86" s="53"/>
      <c r="D86" s="48"/>
      <c r="E86" s="48">
        <v>3296</v>
      </c>
      <c r="F86" s="49" t="s">
        <v>117</v>
      </c>
      <c r="G86" s="43">
        <v>0</v>
      </c>
      <c r="H86" s="43">
        <v>100</v>
      </c>
      <c r="I86" s="43">
        <v>100</v>
      </c>
      <c r="J86" s="44">
        <v>70</v>
      </c>
      <c r="K86" s="95" t="e">
        <f t="shared" si="52"/>
        <v>#DIV/0!</v>
      </c>
      <c r="L86" s="104">
        <f t="shared" si="29"/>
        <v>70</v>
      </c>
    </row>
    <row r="87" spans="2:12" ht="15.75" x14ac:dyDescent="0.25">
      <c r="B87" s="48"/>
      <c r="C87" s="53"/>
      <c r="D87" s="48"/>
      <c r="E87" s="48">
        <v>3299</v>
      </c>
      <c r="F87" s="49" t="s">
        <v>112</v>
      </c>
      <c r="G87" s="43">
        <v>1387.94</v>
      </c>
      <c r="H87" s="43">
        <v>8500</v>
      </c>
      <c r="I87" s="43">
        <v>8500</v>
      </c>
      <c r="J87" s="44">
        <v>1104.23</v>
      </c>
      <c r="K87" s="95">
        <f t="shared" si="52"/>
        <v>79.558914650489214</v>
      </c>
      <c r="L87" s="104">
        <f t="shared" si="29"/>
        <v>12.990941176470589</v>
      </c>
    </row>
    <row r="88" spans="2:12" s="55" customFormat="1" ht="15.75" x14ac:dyDescent="0.25">
      <c r="B88" s="50"/>
      <c r="C88" s="50">
        <v>34</v>
      </c>
      <c r="D88" s="50"/>
      <c r="E88" s="50"/>
      <c r="F88" s="51" t="s">
        <v>118</v>
      </c>
      <c r="G88" s="47">
        <f>G89</f>
        <v>1085.3200000000002</v>
      </c>
      <c r="H88" s="47">
        <f t="shared" ref="H88:I88" si="53">H89</f>
        <v>925</v>
      </c>
      <c r="I88" s="47">
        <f t="shared" si="53"/>
        <v>925</v>
      </c>
      <c r="J88" s="47">
        <f t="shared" ref="J88" si="54">J89</f>
        <v>1065.5400000000002</v>
      </c>
      <c r="K88" s="92">
        <f>J88/G88*100</f>
        <v>98.177496038034874</v>
      </c>
      <c r="L88" s="104">
        <f t="shared" si="29"/>
        <v>115.19351351351352</v>
      </c>
    </row>
    <row r="89" spans="2:12" s="91" customFormat="1" ht="15.75" x14ac:dyDescent="0.25">
      <c r="B89" s="66"/>
      <c r="C89" s="66"/>
      <c r="D89" s="66">
        <v>343</v>
      </c>
      <c r="E89" s="66"/>
      <c r="F89" s="67" t="s">
        <v>119</v>
      </c>
      <c r="G89" s="64">
        <f>G90+G92+G93+G91</f>
        <v>1085.3200000000002</v>
      </c>
      <c r="H89" s="64">
        <f t="shared" ref="H89:J89" si="55">H90+H92+H93+H91</f>
        <v>925</v>
      </c>
      <c r="I89" s="64">
        <f t="shared" si="55"/>
        <v>925</v>
      </c>
      <c r="J89" s="64">
        <f t="shared" si="55"/>
        <v>1065.5400000000002</v>
      </c>
      <c r="K89" s="85">
        <f>J89/G89*100</f>
        <v>98.177496038034874</v>
      </c>
      <c r="L89" s="104">
        <f t="shared" si="29"/>
        <v>115.19351351351352</v>
      </c>
    </row>
    <row r="90" spans="2:12" ht="15.75" x14ac:dyDescent="0.25">
      <c r="B90" s="48"/>
      <c r="C90" s="53"/>
      <c r="D90" s="48"/>
      <c r="E90" s="48">
        <v>3431</v>
      </c>
      <c r="F90" s="49" t="s">
        <v>120</v>
      </c>
      <c r="G90" s="43">
        <v>945.15</v>
      </c>
      <c r="H90" s="43">
        <v>900</v>
      </c>
      <c r="I90" s="43">
        <v>900</v>
      </c>
      <c r="J90" s="44">
        <v>1042.3800000000001</v>
      </c>
      <c r="K90" s="95">
        <f>J90/G90*100</f>
        <v>110.28725599111253</v>
      </c>
      <c r="L90" s="104">
        <f t="shared" si="29"/>
        <v>115.82000000000001</v>
      </c>
    </row>
    <row r="91" spans="2:12" ht="25.5" x14ac:dyDescent="0.25">
      <c r="B91" s="48"/>
      <c r="C91" s="53"/>
      <c r="D91" s="48"/>
      <c r="E91" s="48">
        <v>3432</v>
      </c>
      <c r="F91" s="49" t="s">
        <v>216</v>
      </c>
      <c r="G91" s="43">
        <v>0.01</v>
      </c>
      <c r="H91" s="43">
        <v>0</v>
      </c>
      <c r="I91" s="43">
        <v>0</v>
      </c>
      <c r="J91" s="44">
        <v>0</v>
      </c>
      <c r="K91" s="95">
        <f>J91/G91*100</f>
        <v>0</v>
      </c>
      <c r="L91" s="104" t="e">
        <f t="shared" si="29"/>
        <v>#DIV/0!</v>
      </c>
    </row>
    <row r="92" spans="2:12" ht="15.75" x14ac:dyDescent="0.25">
      <c r="B92" s="48"/>
      <c r="C92" s="53"/>
      <c r="D92" s="48"/>
      <c r="E92" s="48">
        <v>3433</v>
      </c>
      <c r="F92" s="49" t="s">
        <v>121</v>
      </c>
      <c r="G92" s="43">
        <v>138.5</v>
      </c>
      <c r="H92" s="43">
        <v>25</v>
      </c>
      <c r="I92" s="43">
        <v>25</v>
      </c>
      <c r="J92" s="44">
        <v>23.16</v>
      </c>
      <c r="K92" s="95">
        <f t="shared" ref="K92" si="56">J92/G92*100</f>
        <v>16.722021660649819</v>
      </c>
      <c r="L92" s="104">
        <f t="shared" si="29"/>
        <v>92.64</v>
      </c>
    </row>
    <row r="93" spans="2:12" ht="15.75" x14ac:dyDescent="0.25">
      <c r="B93" s="48"/>
      <c r="C93" s="53"/>
      <c r="D93" s="48"/>
      <c r="E93" s="48">
        <v>3434</v>
      </c>
      <c r="F93" s="48" t="s">
        <v>122</v>
      </c>
      <c r="G93" s="43">
        <v>1.66</v>
      </c>
      <c r="H93" s="43">
        <v>0</v>
      </c>
      <c r="I93" s="43">
        <v>0</v>
      </c>
      <c r="J93" s="208">
        <v>0</v>
      </c>
      <c r="K93" s="95">
        <v>0</v>
      </c>
      <c r="L93" s="104" t="e">
        <f t="shared" si="29"/>
        <v>#DIV/0!</v>
      </c>
    </row>
    <row r="94" spans="2:12" s="55" customFormat="1" ht="25.5" x14ac:dyDescent="0.25">
      <c r="B94" s="50"/>
      <c r="C94" s="50">
        <v>37</v>
      </c>
      <c r="D94" s="50"/>
      <c r="E94" s="50"/>
      <c r="F94" s="51" t="s">
        <v>123</v>
      </c>
      <c r="G94" s="47">
        <f>G95</f>
        <v>8959.11</v>
      </c>
      <c r="H94" s="47">
        <f t="shared" ref="H94:I94" si="57">H95</f>
        <v>6000</v>
      </c>
      <c r="I94" s="47">
        <f t="shared" si="57"/>
        <v>6000</v>
      </c>
      <c r="J94" s="47">
        <f t="shared" ref="J94" si="58">J95</f>
        <v>9297.14</v>
      </c>
      <c r="K94" s="92">
        <f>J94/G94*100</f>
        <v>103.77303102651936</v>
      </c>
      <c r="L94" s="104">
        <f t="shared" si="29"/>
        <v>154.95233333333331</v>
      </c>
    </row>
    <row r="95" spans="2:12" s="91" customFormat="1" ht="15.75" x14ac:dyDescent="0.25">
      <c r="B95" s="66"/>
      <c r="C95" s="66"/>
      <c r="D95" s="66">
        <v>372</v>
      </c>
      <c r="E95" s="66"/>
      <c r="F95" s="66" t="s">
        <v>124</v>
      </c>
      <c r="G95" s="64">
        <f>G96</f>
        <v>8959.11</v>
      </c>
      <c r="H95" s="64">
        <f t="shared" ref="H95:I95" si="59">H96</f>
        <v>6000</v>
      </c>
      <c r="I95" s="64">
        <f t="shared" si="59"/>
        <v>6000</v>
      </c>
      <c r="J95" s="64">
        <f t="shared" ref="J95" si="60">J96</f>
        <v>9297.14</v>
      </c>
      <c r="K95" s="85">
        <f>J95/G95*100</f>
        <v>103.77303102651936</v>
      </c>
      <c r="L95" s="104">
        <f t="shared" si="29"/>
        <v>154.95233333333331</v>
      </c>
    </row>
    <row r="96" spans="2:12" ht="15.75" x14ac:dyDescent="0.25">
      <c r="B96" s="48"/>
      <c r="C96" s="53"/>
      <c r="D96" s="48"/>
      <c r="E96" s="48">
        <v>3722</v>
      </c>
      <c r="F96" s="48" t="s">
        <v>125</v>
      </c>
      <c r="G96" s="43">
        <v>8959.11</v>
      </c>
      <c r="H96" s="43">
        <v>6000</v>
      </c>
      <c r="I96" s="43">
        <v>6000</v>
      </c>
      <c r="J96" s="44">
        <v>9297.14</v>
      </c>
      <c r="K96" s="95">
        <f>J96/G96*100</f>
        <v>103.77303102651936</v>
      </c>
      <c r="L96" s="104">
        <f t="shared" si="29"/>
        <v>154.95233333333331</v>
      </c>
    </row>
    <row r="97" spans="2:12" s="55" customFormat="1" ht="15.75" x14ac:dyDescent="0.25">
      <c r="B97" s="50"/>
      <c r="C97" s="50">
        <v>38</v>
      </c>
      <c r="D97" s="50"/>
      <c r="E97" s="50"/>
      <c r="F97" s="50" t="s">
        <v>128</v>
      </c>
      <c r="G97" s="47">
        <f>G98</f>
        <v>477.66</v>
      </c>
      <c r="H97" s="47">
        <f t="shared" ref="H97:J97" si="61">H98</f>
        <v>0</v>
      </c>
      <c r="I97" s="47">
        <f t="shared" si="61"/>
        <v>0</v>
      </c>
      <c r="J97" s="47">
        <f t="shared" si="61"/>
        <v>0</v>
      </c>
      <c r="K97" s="92">
        <v>0</v>
      </c>
      <c r="L97" s="104" t="e">
        <f t="shared" si="29"/>
        <v>#DIV/0!</v>
      </c>
    </row>
    <row r="98" spans="2:12" s="91" customFormat="1" ht="15.75" x14ac:dyDescent="0.25">
      <c r="B98" s="66"/>
      <c r="C98" s="66"/>
      <c r="D98" s="66">
        <v>381</v>
      </c>
      <c r="E98" s="66"/>
      <c r="F98" s="66" t="s">
        <v>126</v>
      </c>
      <c r="G98" s="64">
        <f>G99</f>
        <v>477.66</v>
      </c>
      <c r="H98" s="64">
        <f t="shared" ref="H98:J98" si="62">H99</f>
        <v>0</v>
      </c>
      <c r="I98" s="64">
        <f t="shared" si="62"/>
        <v>0</v>
      </c>
      <c r="J98" s="64">
        <f t="shared" si="62"/>
        <v>0</v>
      </c>
      <c r="K98" s="85">
        <v>0</v>
      </c>
      <c r="L98" s="104" t="e">
        <f t="shared" si="29"/>
        <v>#DIV/0!</v>
      </c>
    </row>
    <row r="99" spans="2:12" ht="15.75" x14ac:dyDescent="0.25">
      <c r="B99" s="48"/>
      <c r="C99" s="53"/>
      <c r="D99" s="48"/>
      <c r="E99" s="48">
        <v>3812</v>
      </c>
      <c r="F99" s="48" t="s">
        <v>127</v>
      </c>
      <c r="G99" s="43">
        <v>477.66</v>
      </c>
      <c r="H99" s="43">
        <v>0</v>
      </c>
      <c r="I99" s="43">
        <v>0</v>
      </c>
      <c r="J99" s="44">
        <v>0</v>
      </c>
      <c r="K99" s="95">
        <v>0</v>
      </c>
      <c r="L99" s="104" t="e">
        <f t="shared" si="29"/>
        <v>#DIV/0!</v>
      </c>
    </row>
    <row r="100" spans="2:12" s="87" customFormat="1" ht="15.75" x14ac:dyDescent="0.25">
      <c r="B100" s="97">
        <v>4</v>
      </c>
      <c r="C100" s="97"/>
      <c r="D100" s="97"/>
      <c r="E100" s="97"/>
      <c r="F100" s="98" t="s">
        <v>6</v>
      </c>
      <c r="G100" s="77">
        <f>G101</f>
        <v>2490.44</v>
      </c>
      <c r="H100" s="77">
        <f t="shared" ref="H100:J100" si="63">H101</f>
        <v>4735</v>
      </c>
      <c r="I100" s="77">
        <f t="shared" si="63"/>
        <v>4735</v>
      </c>
      <c r="J100" s="77">
        <f t="shared" si="63"/>
        <v>3195.81</v>
      </c>
      <c r="K100" s="84">
        <f>J100/G100*100</f>
        <v>128.32310756332214</v>
      </c>
      <c r="L100" s="104">
        <f t="shared" si="29"/>
        <v>67.493347412882784</v>
      </c>
    </row>
    <row r="101" spans="2:12" s="55" customFormat="1" ht="15.75" x14ac:dyDescent="0.25">
      <c r="B101" s="46"/>
      <c r="C101" s="46">
        <v>42</v>
      </c>
      <c r="D101" s="46"/>
      <c r="E101" s="46"/>
      <c r="F101" s="100" t="s">
        <v>7</v>
      </c>
      <c r="G101" s="47">
        <f>G102+G106+G108</f>
        <v>2490.44</v>
      </c>
      <c r="H101" s="47">
        <f t="shared" ref="H101:I101" si="64">H102+H106+H108</f>
        <v>4735</v>
      </c>
      <c r="I101" s="47">
        <f t="shared" si="64"/>
        <v>4735</v>
      </c>
      <c r="J101" s="47">
        <f t="shared" ref="J101" si="65">J102+J106+J108</f>
        <v>3195.81</v>
      </c>
      <c r="K101" s="92">
        <f>J101/G101*100</f>
        <v>128.32310756332214</v>
      </c>
      <c r="L101" s="104">
        <f t="shared" si="29"/>
        <v>67.493347412882784</v>
      </c>
    </row>
    <row r="102" spans="2:12" s="91" customFormat="1" ht="15.75" x14ac:dyDescent="0.25">
      <c r="B102" s="63"/>
      <c r="C102" s="63"/>
      <c r="D102" s="66">
        <v>422</v>
      </c>
      <c r="E102" s="66"/>
      <c r="F102" s="66" t="s">
        <v>129</v>
      </c>
      <c r="G102" s="64">
        <f>G103+G105</f>
        <v>0</v>
      </c>
      <c r="H102" s="64">
        <f t="shared" ref="H102:I102" si="66">H103+H105</f>
        <v>700</v>
      </c>
      <c r="I102" s="64">
        <f t="shared" si="66"/>
        <v>700</v>
      </c>
      <c r="J102" s="64">
        <f>J103+J105+J104</f>
        <v>2254.38</v>
      </c>
      <c r="K102" s="85">
        <v>0</v>
      </c>
      <c r="L102" s="104">
        <f t="shared" si="29"/>
        <v>322.0542857142857</v>
      </c>
    </row>
    <row r="103" spans="2:12" ht="15.75" x14ac:dyDescent="0.25">
      <c r="B103" s="52"/>
      <c r="C103" s="52"/>
      <c r="D103" s="48"/>
      <c r="E103" s="56">
        <v>4221</v>
      </c>
      <c r="F103" s="48" t="s">
        <v>130</v>
      </c>
      <c r="G103" s="43">
        <v>0</v>
      </c>
      <c r="H103" s="43">
        <v>0</v>
      </c>
      <c r="I103" s="102">
        <v>0</v>
      </c>
      <c r="J103" s="44">
        <v>1509.38</v>
      </c>
      <c r="K103" s="95">
        <v>0</v>
      </c>
      <c r="L103" s="104" t="e">
        <f t="shared" si="29"/>
        <v>#DIV/0!</v>
      </c>
    </row>
    <row r="104" spans="2:12" ht="15.75" x14ac:dyDescent="0.25">
      <c r="B104" s="52"/>
      <c r="C104" s="52"/>
      <c r="D104" s="48"/>
      <c r="E104" s="56">
        <v>4226</v>
      </c>
      <c r="F104" s="48" t="s">
        <v>218</v>
      </c>
      <c r="G104" s="43">
        <v>0</v>
      </c>
      <c r="H104" s="43">
        <v>0</v>
      </c>
      <c r="I104" s="102">
        <v>0</v>
      </c>
      <c r="J104" s="44">
        <v>745</v>
      </c>
      <c r="K104" s="95">
        <v>0</v>
      </c>
      <c r="L104" s="104" t="e">
        <f t="shared" si="29"/>
        <v>#DIV/0!</v>
      </c>
    </row>
    <row r="105" spans="2:12" ht="15.75" x14ac:dyDescent="0.25">
      <c r="B105" s="45"/>
      <c r="C105" s="45"/>
      <c r="D105" s="45"/>
      <c r="E105" s="101">
        <v>4227</v>
      </c>
      <c r="F105" s="45" t="s">
        <v>131</v>
      </c>
      <c r="G105" s="44">
        <v>0</v>
      </c>
      <c r="H105" s="44">
        <v>700</v>
      </c>
      <c r="I105" s="44">
        <v>700</v>
      </c>
      <c r="J105" s="44">
        <v>0</v>
      </c>
      <c r="K105" s="95">
        <v>0</v>
      </c>
      <c r="L105" s="104">
        <f t="shared" si="29"/>
        <v>0</v>
      </c>
    </row>
    <row r="106" spans="2:12" s="91" customFormat="1" ht="15.75" x14ac:dyDescent="0.25">
      <c r="B106" s="65"/>
      <c r="C106" s="65"/>
      <c r="D106" s="65">
        <v>424</v>
      </c>
      <c r="E106" s="103"/>
      <c r="F106" s="65" t="s">
        <v>132</v>
      </c>
      <c r="G106" s="80">
        <f>G107</f>
        <v>2490.44</v>
      </c>
      <c r="H106" s="80">
        <f t="shared" ref="H106:J106" si="67">H107</f>
        <v>4035</v>
      </c>
      <c r="I106" s="80">
        <f t="shared" si="67"/>
        <v>4035</v>
      </c>
      <c r="J106" s="80">
        <f t="shared" si="67"/>
        <v>941.43</v>
      </c>
      <c r="K106" s="85">
        <f>J106/G106*100</f>
        <v>37.801753906940135</v>
      </c>
      <c r="L106" s="104">
        <f t="shared" si="29"/>
        <v>23.331598513011151</v>
      </c>
    </row>
    <row r="107" spans="2:12" ht="15.75" x14ac:dyDescent="0.25">
      <c r="B107" s="45"/>
      <c r="C107" s="45"/>
      <c r="D107" s="45"/>
      <c r="E107" s="101">
        <v>4241</v>
      </c>
      <c r="F107" s="45" t="s">
        <v>133</v>
      </c>
      <c r="G107" s="44">
        <v>2490.44</v>
      </c>
      <c r="H107" s="44">
        <v>4035</v>
      </c>
      <c r="I107" s="44">
        <v>4035</v>
      </c>
      <c r="J107" s="44">
        <v>941.43</v>
      </c>
      <c r="K107" s="95">
        <f>J107/G107*100</f>
        <v>37.801753906940135</v>
      </c>
      <c r="L107" s="104">
        <f t="shared" si="29"/>
        <v>23.331598513011151</v>
      </c>
    </row>
    <row r="108" spans="2:12" s="91" customFormat="1" ht="15.75" x14ac:dyDescent="0.25">
      <c r="B108" s="65"/>
      <c r="C108" s="65"/>
      <c r="D108" s="65">
        <v>426</v>
      </c>
      <c r="E108" s="103"/>
      <c r="F108" s="65" t="s">
        <v>134</v>
      </c>
      <c r="G108" s="80">
        <f>G109</f>
        <v>0</v>
      </c>
      <c r="H108" s="80">
        <f t="shared" ref="H108:J108" si="68">H109</f>
        <v>0</v>
      </c>
      <c r="I108" s="80">
        <f t="shared" si="68"/>
        <v>0</v>
      </c>
      <c r="J108" s="80">
        <f t="shared" si="68"/>
        <v>0</v>
      </c>
      <c r="K108" s="85" t="e">
        <f>J108/G108*100</f>
        <v>#DIV/0!</v>
      </c>
      <c r="L108" s="104" t="e">
        <f t="shared" si="29"/>
        <v>#DIV/0!</v>
      </c>
    </row>
    <row r="109" spans="2:12" ht="16.5" thickBot="1" x14ac:dyDescent="0.3">
      <c r="B109" s="209"/>
      <c r="C109" s="209"/>
      <c r="D109" s="209"/>
      <c r="E109" s="210">
        <v>4262</v>
      </c>
      <c r="F109" s="209" t="s">
        <v>215</v>
      </c>
      <c r="G109" s="211"/>
      <c r="H109" s="211">
        <v>0</v>
      </c>
      <c r="I109" s="211">
        <v>0</v>
      </c>
      <c r="J109" s="211">
        <v>0</v>
      </c>
      <c r="K109" s="212">
        <v>0</v>
      </c>
      <c r="L109" s="213" t="e">
        <f t="shared" si="29"/>
        <v>#DIV/0!</v>
      </c>
    </row>
    <row r="110" spans="2:12" s="255" customFormat="1" ht="15.75" thickBot="1" x14ac:dyDescent="0.3">
      <c r="B110" s="252"/>
      <c r="C110" s="253"/>
      <c r="D110" s="253"/>
      <c r="E110" s="253"/>
      <c r="F110" s="253" t="s">
        <v>246</v>
      </c>
      <c r="G110" s="260">
        <f>G10</f>
        <v>1024758.6699999999</v>
      </c>
      <c r="H110" s="260">
        <f>H10</f>
        <v>1362572.44</v>
      </c>
      <c r="I110" s="260">
        <f>I10</f>
        <v>1362572.44</v>
      </c>
      <c r="J110" s="260">
        <f>J10</f>
        <v>1269271.3600000001</v>
      </c>
      <c r="K110" s="260">
        <f>K10</f>
        <v>123.86051439798993</v>
      </c>
      <c r="L110" s="254">
        <f>J110/I110*100</f>
        <v>93.15257836860404</v>
      </c>
    </row>
    <row r="111" spans="2:12" s="255" customFormat="1" ht="15.75" thickBot="1" x14ac:dyDescent="0.3">
      <c r="B111" s="256"/>
      <c r="C111" s="257"/>
      <c r="D111" s="257"/>
      <c r="E111" s="257"/>
      <c r="F111" s="257" t="s">
        <v>247</v>
      </c>
      <c r="G111" s="258">
        <v>32252.799999999999</v>
      </c>
      <c r="H111" s="258">
        <v>22253</v>
      </c>
      <c r="I111" s="258">
        <v>22253</v>
      </c>
      <c r="J111" s="258">
        <v>30331.759999999998</v>
      </c>
      <c r="K111" s="260">
        <f>K11</f>
        <v>123.86051439798993</v>
      </c>
      <c r="L111" s="254">
        <f t="shared" ref="L111:L112" si="69">J111/I111*100</f>
        <v>136.30413876780659</v>
      </c>
    </row>
    <row r="112" spans="2:12" s="259" customFormat="1" ht="15.75" thickBot="1" x14ac:dyDescent="0.3">
      <c r="B112" s="261"/>
      <c r="C112" s="262"/>
      <c r="D112" s="262"/>
      <c r="E112" s="262"/>
      <c r="F112" s="263" t="s">
        <v>248</v>
      </c>
      <c r="G112" s="264">
        <f>G46</f>
        <v>1026679.71</v>
      </c>
      <c r="H112" s="264">
        <f t="shared" ref="H112:K112" si="70">H46</f>
        <v>1362572.44</v>
      </c>
      <c r="I112" s="264">
        <f t="shared" si="70"/>
        <v>1362572.44</v>
      </c>
      <c r="J112" s="264">
        <f t="shared" si="70"/>
        <v>1258011.7</v>
      </c>
      <c r="K112" s="264">
        <f t="shared" si="70"/>
        <v>122.53205042885283</v>
      </c>
      <c r="L112" s="265">
        <f t="shared" si="69"/>
        <v>92.326225239077928</v>
      </c>
    </row>
  </sheetData>
  <mergeCells count="7">
    <mergeCell ref="B8:F8"/>
    <mergeCell ref="B9:F9"/>
    <mergeCell ref="B44:F44"/>
    <mergeCell ref="B45:F45"/>
    <mergeCell ref="B2:L2"/>
    <mergeCell ref="B4:L4"/>
    <mergeCell ref="B6:L6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abSelected="1" workbookViewId="0">
      <selection activeCell="Q16" sqref="Q16"/>
    </sheetView>
  </sheetViews>
  <sheetFormatPr defaultColWidth="8.85546875" defaultRowHeight="15" x14ac:dyDescent="0.25"/>
  <cols>
    <col min="1" max="1" width="8.85546875" style="40"/>
    <col min="2" max="2" width="36.7109375" style="40" customWidth="1"/>
    <col min="3" max="3" width="16.140625" style="40" customWidth="1"/>
    <col min="4" max="4" width="18.140625" style="40" customWidth="1"/>
    <col min="5" max="5" width="17.28515625" style="40" customWidth="1"/>
    <col min="6" max="6" width="13.7109375" style="40" customWidth="1"/>
    <col min="7" max="8" width="15.7109375" style="40" customWidth="1"/>
    <col min="9" max="16384" width="8.85546875" style="40"/>
  </cols>
  <sheetData>
    <row r="1" spans="2:8" ht="12" customHeight="1" x14ac:dyDescent="0.25">
      <c r="B1" s="39"/>
      <c r="C1" s="39"/>
      <c r="D1" s="39"/>
      <c r="E1" s="39"/>
      <c r="F1" s="41"/>
      <c r="G1" s="41"/>
      <c r="H1" s="41"/>
    </row>
    <row r="2" spans="2:8" ht="15.75" customHeight="1" x14ac:dyDescent="0.25">
      <c r="B2" s="298" t="s">
        <v>35</v>
      </c>
      <c r="C2" s="298"/>
      <c r="D2" s="298"/>
      <c r="E2" s="298"/>
      <c r="F2" s="298"/>
      <c r="G2" s="298"/>
      <c r="H2" s="298"/>
    </row>
    <row r="3" spans="2:8" ht="7.5" customHeight="1" x14ac:dyDescent="0.25">
      <c r="B3" s="39"/>
      <c r="C3" s="39"/>
      <c r="D3" s="39"/>
      <c r="E3" s="39"/>
      <c r="F3" s="41"/>
      <c r="G3" s="41"/>
      <c r="H3" s="41"/>
    </row>
    <row r="4" spans="2:8" ht="38.25" x14ac:dyDescent="0.25">
      <c r="B4" s="42" t="s">
        <v>8</v>
      </c>
      <c r="C4" s="42" t="s">
        <v>207</v>
      </c>
      <c r="D4" s="42" t="s">
        <v>200</v>
      </c>
      <c r="E4" s="42" t="s">
        <v>201</v>
      </c>
      <c r="F4" s="42" t="s">
        <v>208</v>
      </c>
      <c r="G4" s="42" t="s">
        <v>17</v>
      </c>
      <c r="H4" s="42" t="s">
        <v>45</v>
      </c>
    </row>
    <row r="5" spans="2:8" ht="13.9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19</v>
      </c>
      <c r="H5" s="42" t="s">
        <v>20</v>
      </c>
    </row>
    <row r="6" spans="2:8" s="109" customFormat="1" ht="15.6" x14ac:dyDescent="0.3">
      <c r="B6" s="142" t="s">
        <v>34</v>
      </c>
      <c r="C6" s="143">
        <f>C7+C9+C11+C13+C15</f>
        <v>1024758.6699999999</v>
      </c>
      <c r="D6" s="143">
        <f>D7+D9+D11+D13+D15</f>
        <v>1362572.44</v>
      </c>
      <c r="E6" s="143">
        <f>E7+E9+E11+E13+E15</f>
        <v>1362572.44</v>
      </c>
      <c r="F6" s="143">
        <f>F7+F9+F11+F13+F15</f>
        <v>1269271.3600000001</v>
      </c>
      <c r="G6" s="144">
        <f>F6/C6*100</f>
        <v>123.86051439798993</v>
      </c>
      <c r="H6" s="144">
        <f>F6/E6*100</f>
        <v>93.15257836860404</v>
      </c>
    </row>
    <row r="7" spans="2:8" ht="12.75" customHeight="1" x14ac:dyDescent="0.25">
      <c r="B7" s="105" t="s">
        <v>135</v>
      </c>
      <c r="C7" s="108">
        <f>C8</f>
        <v>78719.740000000005</v>
      </c>
      <c r="D7" s="108">
        <f t="shared" ref="D7:F7" si="0">D8</f>
        <v>75972.44</v>
      </c>
      <c r="E7" s="108">
        <f t="shared" si="0"/>
        <v>75972.44</v>
      </c>
      <c r="F7" s="108">
        <f t="shared" si="0"/>
        <v>84004.94</v>
      </c>
      <c r="G7" s="104">
        <f t="shared" ref="G7:G31" si="1">F7/C7*100</f>
        <v>106.71394493935067</v>
      </c>
      <c r="H7" s="104">
        <f t="shared" ref="H7:H31" si="2">F7/E7*100</f>
        <v>110.57291301951075</v>
      </c>
    </row>
    <row r="8" spans="2:8" ht="12.75" customHeight="1" x14ac:dyDescent="0.25">
      <c r="B8" s="106" t="s">
        <v>146</v>
      </c>
      <c r="C8" s="43">
        <f>'Račun fin prema izvorima f'!C8</f>
        <v>78719.740000000005</v>
      </c>
      <c r="D8" s="43">
        <f>'Račun fin prema izvorima f'!D8</f>
        <v>75972.44</v>
      </c>
      <c r="E8" s="43">
        <f>'Račun fin prema izvorima f'!E8</f>
        <v>75972.44</v>
      </c>
      <c r="F8" s="43">
        <f>'Račun fin prema izvorima f'!F8</f>
        <v>84004.94</v>
      </c>
      <c r="G8" s="104">
        <f t="shared" si="1"/>
        <v>106.71394493935067</v>
      </c>
      <c r="H8" s="104">
        <f t="shared" si="2"/>
        <v>110.57291301951075</v>
      </c>
    </row>
    <row r="9" spans="2:8" s="54" customFormat="1" ht="12.75" customHeight="1" x14ac:dyDescent="0.3">
      <c r="B9" s="105" t="s">
        <v>136</v>
      </c>
      <c r="C9" s="108">
        <f>C10</f>
        <v>0</v>
      </c>
      <c r="D9" s="108">
        <f>D10</f>
        <v>8500</v>
      </c>
      <c r="E9" s="108">
        <f t="shared" ref="E9:F9" si="3">E10</f>
        <v>8500</v>
      </c>
      <c r="F9" s="108">
        <f t="shared" si="3"/>
        <v>2460</v>
      </c>
      <c r="G9" s="104" t="e">
        <f t="shared" si="1"/>
        <v>#DIV/0!</v>
      </c>
      <c r="H9" s="104">
        <f t="shared" si="2"/>
        <v>28.941176470588236</v>
      </c>
    </row>
    <row r="10" spans="2:8" ht="12.75" customHeight="1" x14ac:dyDescent="0.3">
      <c r="B10" s="107" t="s">
        <v>137</v>
      </c>
      <c r="C10" s="43">
        <f>'Račun fin prema izvorima f'!C11</f>
        <v>0</v>
      </c>
      <c r="D10" s="43">
        <f>'Račun fin prema izvorima f'!D11</f>
        <v>8500</v>
      </c>
      <c r="E10" s="43">
        <f>'Račun fin prema izvorima f'!E11</f>
        <v>8500</v>
      </c>
      <c r="F10" s="43">
        <f>'Račun fin prema izvorima f'!F11</f>
        <v>2460</v>
      </c>
      <c r="G10" s="104" t="e">
        <f t="shared" si="1"/>
        <v>#DIV/0!</v>
      </c>
      <c r="H10" s="104">
        <f t="shared" si="2"/>
        <v>28.941176470588236</v>
      </c>
    </row>
    <row r="11" spans="2:8" s="54" customFormat="1" ht="12.75" customHeight="1" x14ac:dyDescent="0.3">
      <c r="B11" s="105" t="s">
        <v>138</v>
      </c>
      <c r="C11" s="108">
        <f>C12</f>
        <v>1137.69</v>
      </c>
      <c r="D11" s="108">
        <f t="shared" ref="D11:F11" si="4">D12</f>
        <v>2500</v>
      </c>
      <c r="E11" s="108">
        <f t="shared" si="4"/>
        <v>2500</v>
      </c>
      <c r="F11" s="108">
        <f t="shared" si="4"/>
        <v>2485.59</v>
      </c>
      <c r="G11" s="104">
        <f t="shared" si="1"/>
        <v>218.47691374627533</v>
      </c>
      <c r="H11" s="104">
        <f t="shared" si="2"/>
        <v>99.423600000000008</v>
      </c>
    </row>
    <row r="12" spans="2:8" ht="12.75" customHeight="1" x14ac:dyDescent="0.3">
      <c r="B12" s="107" t="s">
        <v>147</v>
      </c>
      <c r="C12" s="43">
        <f>'Račun fin prema izvorima f'!C16</f>
        <v>1137.69</v>
      </c>
      <c r="D12" s="43">
        <f>'Račun fin prema izvorima f'!D16</f>
        <v>2500</v>
      </c>
      <c r="E12" s="43">
        <f>'Račun fin prema izvorima f'!E16</f>
        <v>2500</v>
      </c>
      <c r="F12" s="43">
        <f>'Račun fin prema izvorima f'!F16</f>
        <v>2485.59</v>
      </c>
      <c r="G12" s="104">
        <f t="shared" si="1"/>
        <v>218.47691374627533</v>
      </c>
      <c r="H12" s="104">
        <f t="shared" si="2"/>
        <v>99.423600000000008</v>
      </c>
    </row>
    <row r="13" spans="2:8" s="54" customFormat="1" ht="12.75" customHeight="1" x14ac:dyDescent="0.3">
      <c r="B13" s="105" t="s">
        <v>140</v>
      </c>
      <c r="C13" s="108">
        <f>C14</f>
        <v>12955.85</v>
      </c>
      <c r="D13" s="108">
        <f t="shared" ref="D13:F13" si="5">D14</f>
        <v>15950</v>
      </c>
      <c r="E13" s="108">
        <f t="shared" si="5"/>
        <v>15950</v>
      </c>
      <c r="F13" s="108">
        <f t="shared" si="5"/>
        <v>10816.04</v>
      </c>
      <c r="G13" s="104">
        <f t="shared" si="1"/>
        <v>83.48383162818341</v>
      </c>
      <c r="H13" s="104">
        <f t="shared" si="2"/>
        <v>67.812163009404387</v>
      </c>
    </row>
    <row r="14" spans="2:8" ht="12.75" customHeight="1" x14ac:dyDescent="0.3">
      <c r="B14" s="107" t="s">
        <v>141</v>
      </c>
      <c r="C14" s="43">
        <f>'Račun fin prema izvorima f'!C20</f>
        <v>12955.85</v>
      </c>
      <c r="D14" s="43">
        <f>'Račun fin prema izvorima f'!D20</f>
        <v>15950</v>
      </c>
      <c r="E14" s="43">
        <f>'Račun fin prema izvorima f'!E20</f>
        <v>15950</v>
      </c>
      <c r="F14" s="43">
        <f>'Račun fin prema izvorima f'!F20</f>
        <v>10816.04</v>
      </c>
      <c r="G14" s="104">
        <f t="shared" si="1"/>
        <v>83.48383162818341</v>
      </c>
      <c r="H14" s="104">
        <f t="shared" si="2"/>
        <v>67.812163009404387</v>
      </c>
    </row>
    <row r="15" spans="2:8" s="54" customFormat="1" ht="12.75" customHeight="1" x14ac:dyDescent="0.25">
      <c r="B15" s="105" t="s">
        <v>145</v>
      </c>
      <c r="C15" s="108">
        <f>C16+C17+C18</f>
        <v>931945.3899999999</v>
      </c>
      <c r="D15" s="108">
        <f t="shared" ref="D15:F15" si="6">D16+D17+D18</f>
        <v>1259650</v>
      </c>
      <c r="E15" s="108">
        <f t="shared" si="6"/>
        <v>1259650</v>
      </c>
      <c r="F15" s="108">
        <f t="shared" si="6"/>
        <v>1169504.79</v>
      </c>
      <c r="G15" s="104">
        <f t="shared" si="1"/>
        <v>125.49069962135873</v>
      </c>
      <c r="H15" s="104">
        <f t="shared" si="2"/>
        <v>92.843630373516461</v>
      </c>
    </row>
    <row r="16" spans="2:8" ht="12.75" customHeight="1" x14ac:dyDescent="0.3">
      <c r="B16" s="107" t="s">
        <v>142</v>
      </c>
      <c r="C16" s="43">
        <f>'Račun fin prema izvorima f'!C24+'Račun fin prema izvorima f'!C27</f>
        <v>891852.15999999992</v>
      </c>
      <c r="D16" s="43">
        <f>'Račun fin prema izvorima f'!D24+'Račun fin prema izvorima f'!D27</f>
        <v>1199350</v>
      </c>
      <c r="E16" s="43">
        <f>'Račun fin prema izvorima f'!E24+'Račun fin prema izvorima f'!E27</f>
        <v>1199350</v>
      </c>
      <c r="F16" s="43">
        <f>'Račun fin prema izvorima f'!F24+'Račun fin prema izvorima f'!F27</f>
        <v>1121890.76</v>
      </c>
      <c r="G16" s="104">
        <f t="shared" si="1"/>
        <v>125.7933557059502</v>
      </c>
      <c r="H16" s="104">
        <f t="shared" si="2"/>
        <v>93.541565014382783</v>
      </c>
    </row>
    <row r="17" spans="2:8" ht="12.75" customHeight="1" x14ac:dyDescent="0.3">
      <c r="B17" s="107" t="s">
        <v>143</v>
      </c>
      <c r="C17" s="43">
        <f>'Račun fin prema izvorima f'!C31</f>
        <v>19809.830000000002</v>
      </c>
      <c r="D17" s="43">
        <f>'Račun fin prema izvorima f'!D31</f>
        <v>30300</v>
      </c>
      <c r="E17" s="43">
        <f>'Račun fin prema izvorima f'!E31</f>
        <v>30300</v>
      </c>
      <c r="F17" s="43">
        <f>'Račun fin prema izvorima f'!F31</f>
        <v>27896.43</v>
      </c>
      <c r="G17" s="104">
        <f t="shared" si="1"/>
        <v>140.82114788466129</v>
      </c>
      <c r="H17" s="104">
        <f t="shared" si="2"/>
        <v>92.067425742574258</v>
      </c>
    </row>
    <row r="18" spans="2:8" ht="12.75" customHeight="1" x14ac:dyDescent="0.3">
      <c r="B18" s="107" t="s">
        <v>144</v>
      </c>
      <c r="C18" s="43">
        <f>'Račun fin prema izvorima f'!C34</f>
        <v>20283.400000000001</v>
      </c>
      <c r="D18" s="43">
        <f>'Račun fin prema izvorima f'!D34</f>
        <v>30000</v>
      </c>
      <c r="E18" s="43">
        <f>'Račun fin prema izvorima f'!E34</f>
        <v>30000</v>
      </c>
      <c r="F18" s="43">
        <f>'Račun fin prema izvorima f'!F34</f>
        <v>19717.599999999999</v>
      </c>
      <c r="G18" s="104">
        <f t="shared" si="1"/>
        <v>97.210526834751548</v>
      </c>
      <c r="H18" s="104">
        <f t="shared" si="2"/>
        <v>65.725333333333325</v>
      </c>
    </row>
    <row r="19" spans="2:8" s="83" customFormat="1" ht="15.75" customHeight="1" x14ac:dyDescent="0.3">
      <c r="B19" s="142" t="s">
        <v>33</v>
      </c>
      <c r="C19" s="143">
        <f>C20+C22+C24+C26+C28</f>
        <v>1026679.7099999998</v>
      </c>
      <c r="D19" s="143">
        <f>D20+D22+D24+D26+D28</f>
        <v>1362572.44</v>
      </c>
      <c r="E19" s="143">
        <f>E20+E22+E24+E26+E28</f>
        <v>1362572.44</v>
      </c>
      <c r="F19" s="143">
        <f>F20+F22+F24+F26+F28</f>
        <v>1258011.7000000002</v>
      </c>
      <c r="G19" s="144">
        <f t="shared" si="1"/>
        <v>122.53205042885287</v>
      </c>
      <c r="H19" s="144">
        <f t="shared" si="2"/>
        <v>92.326225239077957</v>
      </c>
    </row>
    <row r="20" spans="2:8" s="54" customFormat="1" ht="13.5" customHeight="1" x14ac:dyDescent="0.25">
      <c r="B20" s="105" t="s">
        <v>135</v>
      </c>
      <c r="C20" s="108">
        <f>C21</f>
        <v>90425.68</v>
      </c>
      <c r="D20" s="108">
        <f t="shared" ref="D20:F20" si="7">D21</f>
        <v>75972.44</v>
      </c>
      <c r="E20" s="108">
        <f t="shared" si="7"/>
        <v>75972.44</v>
      </c>
      <c r="F20" s="108">
        <f t="shared" si="7"/>
        <v>86086.44</v>
      </c>
      <c r="G20" s="104">
        <f t="shared" si="1"/>
        <v>95.201318917369505</v>
      </c>
      <c r="H20" s="104">
        <f t="shared" si="2"/>
        <v>113.31272235036811</v>
      </c>
    </row>
    <row r="21" spans="2:8" ht="13.5" customHeight="1" x14ac:dyDescent="0.25">
      <c r="B21" s="106" t="s">
        <v>146</v>
      </c>
      <c r="C21" s="43">
        <f>'Račun fin prema izvorima f'!C42</f>
        <v>90425.68</v>
      </c>
      <c r="D21" s="43">
        <f>'Račun fin prema izvorima f'!D42</f>
        <v>75972.44</v>
      </c>
      <c r="E21" s="43">
        <f>'Račun fin prema izvorima f'!E42</f>
        <v>75972.44</v>
      </c>
      <c r="F21" s="43">
        <f>'Račun fin prema izvorima f'!F42</f>
        <v>86086.44</v>
      </c>
      <c r="G21" s="104">
        <f t="shared" si="1"/>
        <v>95.201318917369505</v>
      </c>
      <c r="H21" s="104">
        <f t="shared" si="2"/>
        <v>113.31272235036811</v>
      </c>
    </row>
    <row r="22" spans="2:8" s="54" customFormat="1" ht="13.5" customHeight="1" x14ac:dyDescent="0.3">
      <c r="B22" s="105" t="s">
        <v>136</v>
      </c>
      <c r="C22" s="108">
        <f>C23</f>
        <v>0</v>
      </c>
      <c r="D22" s="108">
        <f t="shared" ref="D22:F22" si="8">D23</f>
        <v>8500</v>
      </c>
      <c r="E22" s="108">
        <f t="shared" si="8"/>
        <v>8500</v>
      </c>
      <c r="F22" s="108">
        <f t="shared" si="8"/>
        <v>97.4</v>
      </c>
      <c r="G22" s="104" t="e">
        <f t="shared" si="1"/>
        <v>#DIV/0!</v>
      </c>
      <c r="H22" s="104">
        <f t="shared" si="2"/>
        <v>1.1458823529411766</v>
      </c>
    </row>
    <row r="23" spans="2:8" ht="13.5" customHeight="1" x14ac:dyDescent="0.3">
      <c r="B23" s="107" t="s">
        <v>137</v>
      </c>
      <c r="C23" s="43">
        <f>'Račun fin prema izvorima f'!C50</f>
        <v>0</v>
      </c>
      <c r="D23" s="43">
        <f>'Račun fin prema izvorima f'!D50</f>
        <v>8500</v>
      </c>
      <c r="E23" s="43">
        <f>'Račun fin prema izvorima f'!E50</f>
        <v>8500</v>
      </c>
      <c r="F23" s="43">
        <f>'Račun fin prema izvorima f'!F50</f>
        <v>97.4</v>
      </c>
      <c r="G23" s="104" t="e">
        <f t="shared" si="1"/>
        <v>#DIV/0!</v>
      </c>
      <c r="H23" s="104">
        <f t="shared" si="2"/>
        <v>1.1458823529411766</v>
      </c>
    </row>
    <row r="24" spans="2:8" s="54" customFormat="1" ht="13.5" customHeight="1" x14ac:dyDescent="0.3">
      <c r="B24" s="105" t="s">
        <v>138</v>
      </c>
      <c r="C24" s="108">
        <f>C25</f>
        <v>0</v>
      </c>
      <c r="D24" s="108">
        <f t="shared" ref="D24:F24" si="9">D25</f>
        <v>2500</v>
      </c>
      <c r="E24" s="108">
        <f t="shared" si="9"/>
        <v>2500</v>
      </c>
      <c r="F24" s="108">
        <f t="shared" si="9"/>
        <v>793.07999999999993</v>
      </c>
      <c r="G24" s="104" t="e">
        <f t="shared" si="1"/>
        <v>#DIV/0!</v>
      </c>
      <c r="H24" s="104">
        <f t="shared" si="2"/>
        <v>31.723199999999995</v>
      </c>
    </row>
    <row r="25" spans="2:8" ht="13.5" customHeight="1" x14ac:dyDescent="0.3">
      <c r="B25" s="107" t="s">
        <v>139</v>
      </c>
      <c r="C25" s="43">
        <f>'Račun fin prema izvorima f'!C59</f>
        <v>0</v>
      </c>
      <c r="D25" s="43">
        <f>'Račun fin prema izvorima f'!D59</f>
        <v>2500</v>
      </c>
      <c r="E25" s="43">
        <f>'Račun fin prema izvorima f'!E59</f>
        <v>2500</v>
      </c>
      <c r="F25" s="43">
        <f>'Račun fin prema izvorima f'!F59</f>
        <v>793.07999999999993</v>
      </c>
      <c r="G25" s="104" t="e">
        <f t="shared" si="1"/>
        <v>#DIV/0!</v>
      </c>
      <c r="H25" s="104">
        <f t="shared" si="2"/>
        <v>31.723199999999995</v>
      </c>
    </row>
    <row r="26" spans="2:8" s="54" customFormat="1" ht="13.5" customHeight="1" x14ac:dyDescent="0.3">
      <c r="B26" s="105" t="s">
        <v>140</v>
      </c>
      <c r="C26" s="108">
        <f>C27</f>
        <v>15251.79</v>
      </c>
      <c r="D26" s="108">
        <f t="shared" ref="D26:F26" si="10">D27</f>
        <v>15950</v>
      </c>
      <c r="E26" s="108">
        <f t="shared" si="10"/>
        <v>15950</v>
      </c>
      <c r="F26" s="108">
        <f t="shared" si="10"/>
        <v>12498.62</v>
      </c>
      <c r="G26" s="104">
        <f t="shared" si="1"/>
        <v>81.948545056022937</v>
      </c>
      <c r="H26" s="104">
        <f t="shared" si="2"/>
        <v>78.361253918495294</v>
      </c>
    </row>
    <row r="27" spans="2:8" ht="13.5" customHeight="1" x14ac:dyDescent="0.3">
      <c r="B27" s="107" t="s">
        <v>141</v>
      </c>
      <c r="C27" s="43">
        <f>'Račun fin prema izvorima f'!C69</f>
        <v>15251.79</v>
      </c>
      <c r="D27" s="43">
        <f>'Račun fin prema izvorima f'!D69</f>
        <v>15950</v>
      </c>
      <c r="E27" s="43">
        <f>'Račun fin prema izvorima f'!E69</f>
        <v>15950</v>
      </c>
      <c r="F27" s="43">
        <f>'Račun fin prema izvorima f'!F69</f>
        <v>12498.62</v>
      </c>
      <c r="G27" s="104">
        <f t="shared" si="1"/>
        <v>81.948545056022937</v>
      </c>
      <c r="H27" s="104">
        <f t="shared" si="2"/>
        <v>78.361253918495294</v>
      </c>
    </row>
    <row r="28" spans="2:8" s="54" customFormat="1" ht="13.5" customHeight="1" x14ac:dyDescent="0.25">
      <c r="B28" s="105" t="s">
        <v>145</v>
      </c>
      <c r="C28" s="108">
        <f>C29+C30+C31</f>
        <v>921002.23999999987</v>
      </c>
      <c r="D28" s="108">
        <f t="shared" ref="D28:F28" si="11">D29+D30+D31</f>
        <v>1259650</v>
      </c>
      <c r="E28" s="108">
        <f t="shared" si="11"/>
        <v>1259650</v>
      </c>
      <c r="F28" s="108">
        <f t="shared" si="11"/>
        <v>1158536.1600000001</v>
      </c>
      <c r="G28" s="104">
        <f t="shared" si="1"/>
        <v>125.79080806578715</v>
      </c>
      <c r="H28" s="104">
        <f t="shared" si="2"/>
        <v>91.97286230302069</v>
      </c>
    </row>
    <row r="29" spans="2:8" ht="13.5" customHeight="1" x14ac:dyDescent="0.3">
      <c r="B29" s="107" t="s">
        <v>142</v>
      </c>
      <c r="C29" s="43">
        <f>'Račun fin prema izvorima f'!C78</f>
        <v>892757.6399999999</v>
      </c>
      <c r="D29" s="43">
        <f>'Račun fin prema izvorima f'!D78</f>
        <v>1199350</v>
      </c>
      <c r="E29" s="43">
        <f>'Račun fin prema izvorima f'!E78</f>
        <v>1199350</v>
      </c>
      <c r="F29" s="43">
        <f>'Račun fin prema izvorima f'!F78</f>
        <v>1120541.7300000002</v>
      </c>
      <c r="G29" s="104">
        <f t="shared" si="1"/>
        <v>125.51466151552624</v>
      </c>
      <c r="H29" s="104">
        <f t="shared" si="2"/>
        <v>93.429084920998889</v>
      </c>
    </row>
    <row r="30" spans="2:8" ht="13.5" customHeight="1" x14ac:dyDescent="0.3">
      <c r="B30" s="107" t="s">
        <v>143</v>
      </c>
      <c r="C30" s="43">
        <f>'Račun fin prema izvorima f'!C87</f>
        <v>19728.599999999999</v>
      </c>
      <c r="D30" s="43">
        <f>'Račun fin prema izvorima f'!D87</f>
        <v>30300</v>
      </c>
      <c r="E30" s="43">
        <f>'Račun fin prema izvorima f'!E87</f>
        <v>30300</v>
      </c>
      <c r="F30" s="43">
        <f>'Račun fin prema izvorima f'!F87</f>
        <v>27896.43</v>
      </c>
      <c r="G30" s="104">
        <f t="shared" si="1"/>
        <v>141.40096104133087</v>
      </c>
      <c r="H30" s="104">
        <f t="shared" si="2"/>
        <v>92.067425742574258</v>
      </c>
    </row>
    <row r="31" spans="2:8" ht="13.5" customHeight="1" x14ac:dyDescent="0.3">
      <c r="B31" s="107" t="s">
        <v>144</v>
      </c>
      <c r="C31" s="43">
        <f>'Račun fin prema izvorima f'!C95</f>
        <v>8516</v>
      </c>
      <c r="D31" s="43">
        <f>'Račun fin prema izvorima f'!D95</f>
        <v>30000</v>
      </c>
      <c r="E31" s="43">
        <f>'Račun fin prema izvorima f'!E95</f>
        <v>30000</v>
      </c>
      <c r="F31" s="43">
        <f>'Račun fin prema izvorima f'!F95</f>
        <v>10098</v>
      </c>
      <c r="G31" s="104">
        <f t="shared" si="1"/>
        <v>118.57679661813059</v>
      </c>
      <c r="H31" s="104">
        <f t="shared" si="2"/>
        <v>33.660000000000004</v>
      </c>
    </row>
    <row r="32" spans="2:8" ht="15.6" x14ac:dyDescent="0.3">
      <c r="B32" s="45" t="s">
        <v>149</v>
      </c>
      <c r="C32" s="43">
        <f>C6</f>
        <v>1024758.6699999999</v>
      </c>
      <c r="D32" s="43">
        <f>D6</f>
        <v>1362572.44</v>
      </c>
      <c r="E32" s="43">
        <f>E6</f>
        <v>1362572.44</v>
      </c>
      <c r="F32" s="43">
        <f>F6</f>
        <v>1269271.3600000001</v>
      </c>
      <c r="G32" s="108">
        <f>F32/D32*100</f>
        <v>93.15257836860404</v>
      </c>
      <c r="H32" s="104">
        <f>F32/E32*100</f>
        <v>93.15257836860404</v>
      </c>
    </row>
    <row r="33" spans="2:8" ht="15.6" x14ac:dyDescent="0.3">
      <c r="B33" s="45" t="s">
        <v>150</v>
      </c>
      <c r="C33" s="44">
        <f>C19</f>
        <v>1026679.7099999998</v>
      </c>
      <c r="D33" s="44">
        <f>D19</f>
        <v>1362572.44</v>
      </c>
      <c r="E33" s="44">
        <f>E19</f>
        <v>1362572.44</v>
      </c>
      <c r="F33" s="44">
        <f>F19</f>
        <v>1258011.7000000002</v>
      </c>
      <c r="G33" s="108">
        <f t="shared" ref="G33:G34" si="12">F33/D33*100</f>
        <v>92.326225239077957</v>
      </c>
      <c r="H33" s="104">
        <f t="shared" ref="H33:H34" si="13">F33/E33*100</f>
        <v>92.326225239077957</v>
      </c>
    </row>
    <row r="34" spans="2:8" ht="21.75" customHeight="1" x14ac:dyDescent="0.25">
      <c r="B34" s="181" t="s">
        <v>151</v>
      </c>
      <c r="C34" s="44">
        <v>32252.799999999999</v>
      </c>
      <c r="D34" s="44">
        <v>22253</v>
      </c>
      <c r="E34" s="44">
        <v>22253</v>
      </c>
      <c r="F34" s="44">
        <v>30331.759999999998</v>
      </c>
      <c r="G34" s="108">
        <f t="shared" si="12"/>
        <v>136.30413876780659</v>
      </c>
      <c r="H34" s="104">
        <f t="shared" si="13"/>
        <v>136.30413876780659</v>
      </c>
    </row>
  </sheetData>
  <mergeCells count="1">
    <mergeCell ref="B2:H2"/>
  </mergeCells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B2" sqref="B2:H9"/>
    </sheetView>
  </sheetViews>
  <sheetFormatPr defaultColWidth="8.85546875" defaultRowHeight="15" x14ac:dyDescent="0.25"/>
  <cols>
    <col min="1" max="1" width="8.85546875" style="40"/>
    <col min="2" max="2" width="37.7109375" style="40" customWidth="1"/>
    <col min="3" max="6" width="25.28515625" style="40" customWidth="1"/>
    <col min="7" max="8" width="15.7109375" style="40" customWidth="1"/>
    <col min="9" max="16384" width="8.85546875" style="40"/>
  </cols>
  <sheetData>
    <row r="1" spans="2:8" ht="17.45" x14ac:dyDescent="0.25">
      <c r="B1" s="39"/>
      <c r="C1" s="39"/>
      <c r="D1" s="39"/>
      <c r="E1" s="39"/>
      <c r="F1" s="41"/>
      <c r="G1" s="41"/>
      <c r="H1" s="41"/>
    </row>
    <row r="2" spans="2:8" ht="15.75" customHeight="1" x14ac:dyDescent="0.25">
      <c r="B2" s="298" t="s">
        <v>44</v>
      </c>
      <c r="C2" s="298"/>
      <c r="D2" s="298"/>
      <c r="E2" s="298"/>
      <c r="F2" s="298"/>
      <c r="G2" s="298"/>
      <c r="H2" s="298"/>
    </row>
    <row r="3" spans="2:8" ht="17.45" x14ac:dyDescent="0.25">
      <c r="B3" s="39"/>
      <c r="C3" s="39"/>
      <c r="D3" s="39"/>
      <c r="E3" s="39"/>
      <c r="F3" s="41"/>
      <c r="G3" s="41"/>
      <c r="H3" s="41"/>
    </row>
    <row r="4" spans="2:8" ht="25.5" x14ac:dyDescent="0.25">
      <c r="B4" s="42" t="s">
        <v>8</v>
      </c>
      <c r="C4" s="42" t="s">
        <v>154</v>
      </c>
      <c r="D4" s="42" t="s">
        <v>197</v>
      </c>
      <c r="E4" s="42" t="s">
        <v>198</v>
      </c>
      <c r="F4" s="42" t="s">
        <v>203</v>
      </c>
      <c r="G4" s="42" t="s">
        <v>17</v>
      </c>
      <c r="H4" s="42" t="s">
        <v>45</v>
      </c>
    </row>
    <row r="5" spans="2:8" ht="13.9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19</v>
      </c>
      <c r="H5" s="42" t="s">
        <v>20</v>
      </c>
    </row>
    <row r="6" spans="2:8" s="54" customFormat="1" ht="15.75" customHeight="1" x14ac:dyDescent="0.25">
      <c r="B6" s="110" t="s">
        <v>33</v>
      </c>
      <c r="C6" s="108">
        <f>C7</f>
        <v>1026679.7100000001</v>
      </c>
      <c r="D6" s="108">
        <f t="shared" ref="D6:F6" si="0">D7</f>
        <v>1362572</v>
      </c>
      <c r="E6" s="108">
        <f t="shared" si="0"/>
        <v>1362572</v>
      </c>
      <c r="F6" s="108">
        <f t="shared" si="0"/>
        <v>1258011.7</v>
      </c>
      <c r="G6" s="86">
        <f>F6/C6*100</f>
        <v>122.53205042885283</v>
      </c>
      <c r="H6" s="86">
        <f>F6/E6*100</f>
        <v>92.326255052943978</v>
      </c>
    </row>
    <row r="7" spans="2:8" s="54" customFormat="1" ht="15.75" customHeight="1" x14ac:dyDescent="0.25">
      <c r="B7" s="110" t="s">
        <v>152</v>
      </c>
      <c r="C7" s="108">
        <f>C8+C9</f>
        <v>1026679.7100000001</v>
      </c>
      <c r="D7" s="108">
        <f t="shared" ref="D7:E7" si="1">D8+D9</f>
        <v>1362572</v>
      </c>
      <c r="E7" s="108">
        <f t="shared" si="1"/>
        <v>1362572</v>
      </c>
      <c r="F7" s="108">
        <f t="shared" ref="F7" si="2">F8+F9</f>
        <v>1258011.7</v>
      </c>
      <c r="G7" s="86">
        <f t="shared" ref="G7:G9" si="3">F7/C7*100</f>
        <v>122.53205042885283</v>
      </c>
      <c r="H7" s="86">
        <f t="shared" ref="H7:H9" si="4">F7/E7*100</f>
        <v>92.326255052943978</v>
      </c>
    </row>
    <row r="8" spans="2:8" x14ac:dyDescent="0.25">
      <c r="B8" s="111" t="s">
        <v>153</v>
      </c>
      <c r="C8" s="43">
        <v>981353.56</v>
      </c>
      <c r="D8" s="251">
        <v>1306872</v>
      </c>
      <c r="E8" s="251">
        <v>1306872</v>
      </c>
      <c r="F8" s="43">
        <v>1211341.51</v>
      </c>
      <c r="G8" s="95">
        <f t="shared" si="3"/>
        <v>123.43578903407658</v>
      </c>
      <c r="H8" s="86">
        <f t="shared" si="4"/>
        <v>92.690141804247077</v>
      </c>
    </row>
    <row r="9" spans="2:8" ht="13.9" x14ac:dyDescent="0.25">
      <c r="B9" s="113" t="s">
        <v>155</v>
      </c>
      <c r="C9" s="43">
        <v>45326.15</v>
      </c>
      <c r="D9" s="251">
        <v>55700</v>
      </c>
      <c r="E9" s="251">
        <v>55700</v>
      </c>
      <c r="F9" s="43">
        <v>46670.19</v>
      </c>
      <c r="G9" s="95">
        <f t="shared" si="3"/>
        <v>102.96526398116761</v>
      </c>
      <c r="H9" s="86">
        <f t="shared" si="4"/>
        <v>83.788491921005388</v>
      </c>
    </row>
    <row r="10" spans="2:8" ht="13.9" x14ac:dyDescent="0.25">
      <c r="B10" s="11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workbookViewId="0">
      <selection activeCell="H13" sqref="H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302" t="s">
        <v>60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2:12" ht="15.75" customHeight="1" x14ac:dyDescent="0.25">
      <c r="B3" s="302" t="s">
        <v>36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2:12" ht="17.45" x14ac:dyDescent="0.3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299" t="s">
        <v>8</v>
      </c>
      <c r="C5" s="300"/>
      <c r="D5" s="300"/>
      <c r="E5" s="300"/>
      <c r="F5" s="301"/>
      <c r="G5" s="26" t="s">
        <v>204</v>
      </c>
      <c r="H5" s="25" t="s">
        <v>197</v>
      </c>
      <c r="I5" s="26" t="s">
        <v>198</v>
      </c>
      <c r="J5" s="26" t="s">
        <v>199</v>
      </c>
      <c r="K5" s="26" t="s">
        <v>17</v>
      </c>
      <c r="L5" s="26" t="s">
        <v>45</v>
      </c>
    </row>
    <row r="6" spans="2:12" ht="14.45" x14ac:dyDescent="0.3">
      <c r="B6" s="299">
        <v>1</v>
      </c>
      <c r="C6" s="300"/>
      <c r="D6" s="300"/>
      <c r="E6" s="300"/>
      <c r="F6" s="301"/>
      <c r="G6" s="26">
        <v>2</v>
      </c>
      <c r="H6" s="26">
        <v>3</v>
      </c>
      <c r="I6" s="26">
        <v>4</v>
      </c>
      <c r="J6" s="26">
        <v>5</v>
      </c>
      <c r="K6" s="26" t="s">
        <v>19</v>
      </c>
      <c r="L6" s="26" t="s">
        <v>20</v>
      </c>
    </row>
    <row r="7" spans="2:12" ht="25.5" x14ac:dyDescent="0.25">
      <c r="B7" s="6">
        <v>8</v>
      </c>
      <c r="C7" s="6"/>
      <c r="D7" s="6"/>
      <c r="E7" s="6"/>
      <c r="F7" s="6" t="s">
        <v>10</v>
      </c>
      <c r="G7" s="115">
        <v>0</v>
      </c>
      <c r="H7" s="115">
        <v>0</v>
      </c>
      <c r="I7" s="115">
        <v>0</v>
      </c>
      <c r="J7" s="116">
        <v>0</v>
      </c>
      <c r="K7" s="21"/>
      <c r="L7" s="21"/>
    </row>
    <row r="8" spans="2:12" x14ac:dyDescent="0.25">
      <c r="B8" s="6"/>
      <c r="C8" s="9">
        <v>84</v>
      </c>
      <c r="D8" s="9"/>
      <c r="E8" s="9"/>
      <c r="F8" s="9" t="s">
        <v>15</v>
      </c>
      <c r="G8" s="4"/>
      <c r="H8" s="4"/>
      <c r="I8" s="4"/>
      <c r="J8" s="21"/>
      <c r="K8" s="21"/>
      <c r="L8" s="21"/>
    </row>
    <row r="9" spans="2:12" ht="51" x14ac:dyDescent="0.25">
      <c r="B9" s="7"/>
      <c r="C9" s="7"/>
      <c r="D9" s="7">
        <v>841</v>
      </c>
      <c r="E9" s="7"/>
      <c r="F9" s="22" t="s">
        <v>37</v>
      </c>
      <c r="G9" s="4"/>
      <c r="H9" s="4"/>
      <c r="I9" s="4"/>
      <c r="J9" s="21"/>
      <c r="K9" s="21"/>
      <c r="L9" s="21"/>
    </row>
    <row r="10" spans="2:12" ht="25.5" x14ac:dyDescent="0.25">
      <c r="B10" s="7"/>
      <c r="C10" s="7"/>
      <c r="D10" s="7"/>
      <c r="E10" s="7">
        <v>8413</v>
      </c>
      <c r="F10" s="22" t="s">
        <v>38</v>
      </c>
      <c r="G10" s="4"/>
      <c r="H10" s="4"/>
      <c r="I10" s="4"/>
      <c r="J10" s="21"/>
      <c r="K10" s="21"/>
      <c r="L10" s="21"/>
    </row>
    <row r="11" spans="2:12" ht="26.45" x14ac:dyDescent="0.3">
      <c r="B11" s="8">
        <v>5</v>
      </c>
      <c r="C11" s="8"/>
      <c r="D11" s="8"/>
      <c r="E11" s="8"/>
      <c r="F11" s="15" t="s">
        <v>11</v>
      </c>
      <c r="G11" s="115">
        <v>0</v>
      </c>
      <c r="H11" s="115">
        <v>0</v>
      </c>
      <c r="I11" s="115">
        <v>0</v>
      </c>
      <c r="J11" s="116">
        <v>0</v>
      </c>
      <c r="K11" s="21"/>
      <c r="L11" s="21"/>
    </row>
    <row r="12" spans="2:12" ht="26.45" x14ac:dyDescent="0.3">
      <c r="B12" s="9"/>
      <c r="C12" s="9">
        <v>54</v>
      </c>
      <c r="D12" s="9"/>
      <c r="E12" s="9"/>
      <c r="F12" s="16" t="s">
        <v>16</v>
      </c>
      <c r="G12" s="4"/>
      <c r="H12" s="4"/>
      <c r="I12" s="5"/>
      <c r="J12" s="21"/>
      <c r="K12" s="21"/>
      <c r="L12" s="21"/>
    </row>
    <row r="13" spans="2:12" ht="63.75" x14ac:dyDescent="0.25">
      <c r="B13" s="9"/>
      <c r="C13" s="9"/>
      <c r="D13" s="9">
        <v>541</v>
      </c>
      <c r="E13" s="22"/>
      <c r="F13" s="22" t="s">
        <v>39</v>
      </c>
      <c r="G13" s="4"/>
      <c r="H13" s="4"/>
      <c r="I13" s="5"/>
      <c r="J13" s="21"/>
      <c r="K13" s="21"/>
      <c r="L13" s="21"/>
    </row>
    <row r="14" spans="2:12" ht="38.25" x14ac:dyDescent="0.25">
      <c r="B14" s="9"/>
      <c r="C14" s="9"/>
      <c r="D14" s="9"/>
      <c r="E14" s="22">
        <v>5413</v>
      </c>
      <c r="F14" s="22" t="s">
        <v>40</v>
      </c>
      <c r="G14" s="4"/>
      <c r="H14" s="4"/>
      <c r="I14" s="5"/>
      <c r="J14" s="21"/>
      <c r="K14" s="21"/>
      <c r="L14" s="21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workbookViewId="0">
      <selection activeCell="K17" sqref="K17"/>
    </sheetView>
  </sheetViews>
  <sheetFormatPr defaultColWidth="8.85546875" defaultRowHeight="15" x14ac:dyDescent="0.25"/>
  <cols>
    <col min="1" max="1" width="8.85546875" style="40"/>
    <col min="2" max="2" width="37.7109375" style="40" customWidth="1"/>
    <col min="3" max="6" width="25.28515625" style="40" customWidth="1"/>
    <col min="7" max="8" width="15.7109375" style="40" customWidth="1"/>
    <col min="9" max="16384" width="8.85546875" style="40"/>
  </cols>
  <sheetData>
    <row r="1" spans="2:8" ht="17.45" x14ac:dyDescent="0.25">
      <c r="B1" s="39"/>
      <c r="C1" s="39"/>
      <c r="D1" s="39"/>
      <c r="E1" s="39"/>
      <c r="F1" s="41"/>
      <c r="G1" s="41"/>
      <c r="H1" s="41"/>
    </row>
    <row r="2" spans="2:8" ht="15.75" customHeight="1" x14ac:dyDescent="0.25">
      <c r="B2" s="298" t="s">
        <v>41</v>
      </c>
      <c r="C2" s="298"/>
      <c r="D2" s="298"/>
      <c r="E2" s="298"/>
      <c r="F2" s="298"/>
      <c r="G2" s="298"/>
      <c r="H2" s="298"/>
    </row>
    <row r="3" spans="2:8" ht="17.45" x14ac:dyDescent="0.25">
      <c r="B3" s="39"/>
      <c r="C3" s="39"/>
      <c r="D3" s="39"/>
      <c r="E3" s="39"/>
      <c r="F3" s="41"/>
      <c r="G3" s="41"/>
      <c r="H3" s="41"/>
    </row>
    <row r="4" spans="2:8" ht="25.5" x14ac:dyDescent="0.25">
      <c r="B4" s="42" t="s">
        <v>8</v>
      </c>
      <c r="C4" s="42" t="s">
        <v>156</v>
      </c>
      <c r="D4" s="42" t="s">
        <v>197</v>
      </c>
      <c r="E4" s="42" t="s">
        <v>198</v>
      </c>
      <c r="F4" s="42" t="s">
        <v>205</v>
      </c>
      <c r="G4" s="42" t="s">
        <v>17</v>
      </c>
      <c r="H4" s="42" t="s">
        <v>45</v>
      </c>
    </row>
    <row r="5" spans="2:8" ht="13.9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19</v>
      </c>
      <c r="H5" s="42" t="s">
        <v>20</v>
      </c>
    </row>
    <row r="6" spans="2:8" ht="17.45" x14ac:dyDescent="0.25">
      <c r="B6" s="139" t="s">
        <v>42</v>
      </c>
      <c r="C6" s="140">
        <f>C7+C11+C15+C19+C23</f>
        <v>1024758.6699999999</v>
      </c>
      <c r="D6" s="140">
        <f t="shared" ref="D6:F6" si="0">D7+D11+D15+D19+D23</f>
        <v>1362572.44</v>
      </c>
      <c r="E6" s="140">
        <f t="shared" si="0"/>
        <v>1362572.44</v>
      </c>
      <c r="F6" s="140">
        <f t="shared" si="0"/>
        <v>1269271.3600000001</v>
      </c>
      <c r="G6" s="141">
        <f>F6/C6*100</f>
        <v>123.86051439798993</v>
      </c>
      <c r="H6" s="141">
        <f>F6/E6*100</f>
        <v>93.15257836860404</v>
      </c>
    </row>
    <row r="7" spans="2:8" x14ac:dyDescent="0.25">
      <c r="B7" s="128" t="s">
        <v>32</v>
      </c>
      <c r="C7" s="129">
        <f>C8</f>
        <v>78719.740000000005</v>
      </c>
      <c r="D7" s="129">
        <f t="shared" ref="D7:F7" si="1">D8</f>
        <v>75972.44</v>
      </c>
      <c r="E7" s="129">
        <f t="shared" si="1"/>
        <v>75972.44</v>
      </c>
      <c r="F7" s="129">
        <f t="shared" si="1"/>
        <v>84004.94</v>
      </c>
      <c r="G7" s="130">
        <f>F7/C7*100</f>
        <v>106.71394493935067</v>
      </c>
      <c r="H7" s="130">
        <f>F7/E7*100</f>
        <v>110.57291301951075</v>
      </c>
    </row>
    <row r="8" spans="2:8" x14ac:dyDescent="0.25">
      <c r="B8" s="124" t="s">
        <v>146</v>
      </c>
      <c r="C8" s="108">
        <f>C9</f>
        <v>78719.740000000005</v>
      </c>
      <c r="D8" s="108">
        <f t="shared" ref="D8:F8" si="2">D9</f>
        <v>75972.44</v>
      </c>
      <c r="E8" s="108">
        <f t="shared" si="2"/>
        <v>75972.44</v>
      </c>
      <c r="F8" s="108">
        <f t="shared" si="2"/>
        <v>84004.94</v>
      </c>
      <c r="G8" s="95">
        <f>F8/C8*100</f>
        <v>106.71394493935067</v>
      </c>
      <c r="H8" s="95">
        <f>F8/E8*100</f>
        <v>110.57291301951075</v>
      </c>
    </row>
    <row r="9" spans="2:8" ht="13.9" x14ac:dyDescent="0.25">
      <c r="B9" s="121" t="s">
        <v>169</v>
      </c>
      <c r="C9" s="108">
        <f>C10</f>
        <v>78719.740000000005</v>
      </c>
      <c r="D9" s="108">
        <f t="shared" ref="D9:F9" si="3">D10</f>
        <v>75972.44</v>
      </c>
      <c r="E9" s="108">
        <f t="shared" si="3"/>
        <v>75972.44</v>
      </c>
      <c r="F9" s="108">
        <f t="shared" si="3"/>
        <v>84004.94</v>
      </c>
      <c r="G9" s="95">
        <f t="shared" ref="G9:G35" si="4">F9/C9*100</f>
        <v>106.71394493935067</v>
      </c>
      <c r="H9" s="95">
        <f t="shared" ref="H9:H10" si="5">F9/E9*100</f>
        <v>110.57291301951075</v>
      </c>
    </row>
    <row r="10" spans="2:8" ht="25.5" x14ac:dyDescent="0.25">
      <c r="B10" s="119" t="s">
        <v>244</v>
      </c>
      <c r="C10" s="43">
        <v>78719.740000000005</v>
      </c>
      <c r="D10" s="43">
        <v>75972.44</v>
      </c>
      <c r="E10" s="43">
        <v>75972.44</v>
      </c>
      <c r="F10" s="44">
        <v>84004.94</v>
      </c>
      <c r="G10" s="95">
        <f t="shared" si="4"/>
        <v>106.71394493935067</v>
      </c>
      <c r="H10" s="95">
        <f t="shared" si="5"/>
        <v>110.57291301951075</v>
      </c>
    </row>
    <row r="11" spans="2:8" ht="13.9" x14ac:dyDescent="0.25">
      <c r="B11" s="127" t="s">
        <v>163</v>
      </c>
      <c r="C11" s="129">
        <f>C12</f>
        <v>0</v>
      </c>
      <c r="D11" s="129">
        <f t="shared" ref="D11:F11" si="6">D12</f>
        <v>8500</v>
      </c>
      <c r="E11" s="129">
        <f t="shared" si="6"/>
        <v>8500</v>
      </c>
      <c r="F11" s="129">
        <f t="shared" si="6"/>
        <v>2460</v>
      </c>
      <c r="G11" s="130" t="e">
        <f t="shared" si="4"/>
        <v>#DIV/0!</v>
      </c>
      <c r="H11" s="131">
        <f>F11/E11*100</f>
        <v>28.941176470588236</v>
      </c>
    </row>
    <row r="12" spans="2:8" ht="13.9" x14ac:dyDescent="0.25">
      <c r="B12" s="123" t="s">
        <v>137</v>
      </c>
      <c r="C12" s="108">
        <f>C13</f>
        <v>0</v>
      </c>
      <c r="D12" s="108">
        <f t="shared" ref="D12:F12" si="7">D13</f>
        <v>8500</v>
      </c>
      <c r="E12" s="108">
        <f t="shared" si="7"/>
        <v>8500</v>
      </c>
      <c r="F12" s="108">
        <f t="shared" si="7"/>
        <v>2460</v>
      </c>
      <c r="G12" s="95" t="e">
        <f t="shared" si="4"/>
        <v>#DIV/0!</v>
      </c>
      <c r="H12" s="86">
        <f>F12/E12*100</f>
        <v>28.941176470588236</v>
      </c>
    </row>
    <row r="13" spans="2:8" ht="13.9" x14ac:dyDescent="0.25">
      <c r="B13" s="121" t="s">
        <v>169</v>
      </c>
      <c r="C13" s="108">
        <f>C14</f>
        <v>0</v>
      </c>
      <c r="D13" s="108">
        <f t="shared" ref="D13:F13" si="8">D14</f>
        <v>8500</v>
      </c>
      <c r="E13" s="108">
        <f t="shared" si="8"/>
        <v>8500</v>
      </c>
      <c r="F13" s="108">
        <f t="shared" si="8"/>
        <v>2460</v>
      </c>
      <c r="G13" s="95" t="e">
        <f t="shared" si="4"/>
        <v>#DIV/0!</v>
      </c>
      <c r="H13" s="86">
        <f t="shared" ref="H13:H14" si="9">F13/E13*100</f>
        <v>28.941176470588236</v>
      </c>
    </row>
    <row r="14" spans="2:8" ht="25.5" x14ac:dyDescent="0.25">
      <c r="B14" s="119" t="s">
        <v>170</v>
      </c>
      <c r="C14" s="43">
        <v>0</v>
      </c>
      <c r="D14" s="43">
        <v>8500</v>
      </c>
      <c r="E14" s="102">
        <v>8500</v>
      </c>
      <c r="F14" s="44">
        <v>2460</v>
      </c>
      <c r="G14" s="95" t="e">
        <f t="shared" si="4"/>
        <v>#DIV/0!</v>
      </c>
      <c r="H14" s="86">
        <f t="shared" si="9"/>
        <v>28.941176470588236</v>
      </c>
    </row>
    <row r="15" spans="2:8" ht="13.9" x14ac:dyDescent="0.25">
      <c r="B15" s="127" t="s">
        <v>31</v>
      </c>
      <c r="C15" s="129">
        <f>C16</f>
        <v>1137.69</v>
      </c>
      <c r="D15" s="129">
        <f t="shared" ref="D15:F17" si="10">D16</f>
        <v>2500</v>
      </c>
      <c r="E15" s="129">
        <f t="shared" si="10"/>
        <v>2500</v>
      </c>
      <c r="F15" s="129">
        <f t="shared" si="10"/>
        <v>2485.59</v>
      </c>
      <c r="G15" s="130">
        <f t="shared" si="4"/>
        <v>218.47691374627533</v>
      </c>
      <c r="H15" s="130">
        <f>F15/E15*100</f>
        <v>99.423600000000008</v>
      </c>
    </row>
    <row r="16" spans="2:8" ht="13.9" x14ac:dyDescent="0.25">
      <c r="B16" s="123" t="s">
        <v>165</v>
      </c>
      <c r="C16" s="108">
        <f>C17</f>
        <v>1137.69</v>
      </c>
      <c r="D16" s="108">
        <f t="shared" si="10"/>
        <v>2500</v>
      </c>
      <c r="E16" s="108">
        <f t="shared" si="10"/>
        <v>2500</v>
      </c>
      <c r="F16" s="108">
        <f t="shared" si="10"/>
        <v>2485.59</v>
      </c>
      <c r="G16" s="95">
        <f t="shared" si="4"/>
        <v>218.47691374627533</v>
      </c>
      <c r="H16" s="95">
        <f>F16/E16*100</f>
        <v>99.423600000000008</v>
      </c>
    </row>
    <row r="17" spans="2:8" ht="13.9" x14ac:dyDescent="0.25">
      <c r="B17" s="121" t="s">
        <v>169</v>
      </c>
      <c r="C17" s="108">
        <f>C18</f>
        <v>1137.69</v>
      </c>
      <c r="D17" s="108">
        <f t="shared" si="10"/>
        <v>2500</v>
      </c>
      <c r="E17" s="108">
        <f t="shared" si="10"/>
        <v>2500</v>
      </c>
      <c r="F17" s="108">
        <f t="shared" si="10"/>
        <v>2485.59</v>
      </c>
      <c r="G17" s="95">
        <f t="shared" si="4"/>
        <v>218.47691374627533</v>
      </c>
      <c r="H17" s="95">
        <f t="shared" ref="H17:H18" si="11">F17/E17*100</f>
        <v>99.423600000000008</v>
      </c>
    </row>
    <row r="18" spans="2:8" ht="25.5" x14ac:dyDescent="0.25">
      <c r="B18" s="119" t="s">
        <v>170</v>
      </c>
      <c r="C18" s="43">
        <v>1137.69</v>
      </c>
      <c r="D18" s="43">
        <v>2500</v>
      </c>
      <c r="E18" s="102">
        <v>2500</v>
      </c>
      <c r="F18" s="44">
        <v>2485.59</v>
      </c>
      <c r="G18" s="95">
        <f t="shared" si="4"/>
        <v>218.47691374627533</v>
      </c>
      <c r="H18" s="95">
        <f t="shared" si="11"/>
        <v>99.423600000000008</v>
      </c>
    </row>
    <row r="19" spans="2:8" ht="13.9" x14ac:dyDescent="0.25">
      <c r="B19" s="127" t="s">
        <v>166</v>
      </c>
      <c r="C19" s="129">
        <f>C20</f>
        <v>12955.85</v>
      </c>
      <c r="D19" s="129">
        <f t="shared" ref="D19:F21" si="12">D20</f>
        <v>15950</v>
      </c>
      <c r="E19" s="129">
        <f t="shared" si="12"/>
        <v>15950</v>
      </c>
      <c r="F19" s="129">
        <f t="shared" si="12"/>
        <v>10816.04</v>
      </c>
      <c r="G19" s="130">
        <f t="shared" si="4"/>
        <v>83.48383162818341</v>
      </c>
      <c r="H19" s="130">
        <f>F19/E19*100</f>
        <v>67.812163009404387</v>
      </c>
    </row>
    <row r="20" spans="2:8" ht="13.9" x14ac:dyDescent="0.25">
      <c r="B20" s="123" t="s">
        <v>141</v>
      </c>
      <c r="C20" s="108">
        <f>C21</f>
        <v>12955.85</v>
      </c>
      <c r="D20" s="108">
        <f t="shared" si="12"/>
        <v>15950</v>
      </c>
      <c r="E20" s="108">
        <f t="shared" si="12"/>
        <v>15950</v>
      </c>
      <c r="F20" s="108">
        <f t="shared" si="12"/>
        <v>10816.04</v>
      </c>
      <c r="G20" s="95">
        <f t="shared" si="4"/>
        <v>83.48383162818341</v>
      </c>
      <c r="H20" s="95">
        <f>F20/E20*100</f>
        <v>67.812163009404387</v>
      </c>
    </row>
    <row r="21" spans="2:8" ht="13.9" x14ac:dyDescent="0.25">
      <c r="B21" s="121" t="s">
        <v>169</v>
      </c>
      <c r="C21" s="108">
        <f>C22</f>
        <v>12955.85</v>
      </c>
      <c r="D21" s="108">
        <f t="shared" si="12"/>
        <v>15950</v>
      </c>
      <c r="E21" s="108">
        <f t="shared" si="12"/>
        <v>15950</v>
      </c>
      <c r="F21" s="108">
        <f t="shared" si="12"/>
        <v>10816.04</v>
      </c>
      <c r="G21" s="95">
        <f t="shared" si="4"/>
        <v>83.48383162818341</v>
      </c>
      <c r="H21" s="95">
        <f t="shared" ref="H21:H22" si="13">F21/E21*100</f>
        <v>67.812163009404387</v>
      </c>
    </row>
    <row r="22" spans="2:8" ht="26.45" x14ac:dyDescent="0.25">
      <c r="B22" s="119" t="s">
        <v>171</v>
      </c>
      <c r="C22" s="43">
        <v>12955.85</v>
      </c>
      <c r="D22" s="43">
        <v>15950</v>
      </c>
      <c r="E22" s="102">
        <v>15950</v>
      </c>
      <c r="F22" s="44">
        <v>10816.04</v>
      </c>
      <c r="G22" s="95">
        <f t="shared" si="4"/>
        <v>83.48383162818341</v>
      </c>
      <c r="H22" s="95">
        <f t="shared" si="13"/>
        <v>67.812163009404387</v>
      </c>
    </row>
    <row r="23" spans="2:8" x14ac:dyDescent="0.25">
      <c r="B23" s="127" t="s">
        <v>167</v>
      </c>
      <c r="C23" s="129">
        <f>C24+C27+C30+C33</f>
        <v>931945.3899999999</v>
      </c>
      <c r="D23" s="129">
        <f t="shared" ref="D23:F23" si="14">D24+D27+D30+D33</f>
        <v>1259650</v>
      </c>
      <c r="E23" s="129">
        <f t="shared" si="14"/>
        <v>1259650</v>
      </c>
      <c r="F23" s="129">
        <f t="shared" si="14"/>
        <v>1169504.79</v>
      </c>
      <c r="G23" s="130">
        <f t="shared" si="4"/>
        <v>125.49069962135873</v>
      </c>
      <c r="H23" s="130">
        <f>F23/E23*100</f>
        <v>92.843630373516461</v>
      </c>
    </row>
    <row r="24" spans="2:8" ht="13.9" x14ac:dyDescent="0.25">
      <c r="B24" s="123" t="s">
        <v>142</v>
      </c>
      <c r="C24" s="108">
        <f>C25</f>
        <v>891804.21</v>
      </c>
      <c r="D24" s="108">
        <f t="shared" ref="D24:F25" si="15">D25</f>
        <v>1139350</v>
      </c>
      <c r="E24" s="108">
        <f t="shared" si="15"/>
        <v>1139350</v>
      </c>
      <c r="F24" s="108">
        <f t="shared" si="15"/>
        <v>1068031.07</v>
      </c>
      <c r="G24" s="95">
        <f t="shared" si="4"/>
        <v>119.76071182709489</v>
      </c>
      <c r="H24" s="95">
        <f>F24/E24*100</f>
        <v>93.740384429718702</v>
      </c>
    </row>
    <row r="25" spans="2:8" ht="13.9" x14ac:dyDescent="0.25">
      <c r="B25" s="121" t="s">
        <v>169</v>
      </c>
      <c r="C25" s="108">
        <f>C26</f>
        <v>891804.21</v>
      </c>
      <c r="D25" s="108">
        <f t="shared" si="15"/>
        <v>1139350</v>
      </c>
      <c r="E25" s="108">
        <f t="shared" si="15"/>
        <v>1139350</v>
      </c>
      <c r="F25" s="108">
        <f t="shared" si="15"/>
        <v>1068031.07</v>
      </c>
      <c r="G25" s="95">
        <f t="shared" si="4"/>
        <v>119.76071182709489</v>
      </c>
      <c r="H25" s="95">
        <f t="shared" ref="H25:H35" si="16">F25/E25*100</f>
        <v>93.740384429718702</v>
      </c>
    </row>
    <row r="26" spans="2:8" ht="26.45" x14ac:dyDescent="0.25">
      <c r="B26" s="119" t="s">
        <v>172</v>
      </c>
      <c r="C26" s="43">
        <v>891804.21</v>
      </c>
      <c r="D26" s="43">
        <v>1139350</v>
      </c>
      <c r="E26" s="102">
        <v>1139350</v>
      </c>
      <c r="F26" s="44">
        <v>1068031.07</v>
      </c>
      <c r="G26" s="95">
        <f t="shared" si="4"/>
        <v>119.76071182709489</v>
      </c>
      <c r="H26" s="95">
        <f t="shared" si="16"/>
        <v>93.740384429718702</v>
      </c>
    </row>
    <row r="27" spans="2:8" x14ac:dyDescent="0.25">
      <c r="B27" s="123" t="s">
        <v>148</v>
      </c>
      <c r="C27" s="108">
        <f>C28</f>
        <v>47.95</v>
      </c>
      <c r="D27" s="108">
        <f t="shared" ref="D27:F27" si="17">D28</f>
        <v>60000</v>
      </c>
      <c r="E27" s="108">
        <f t="shared" si="17"/>
        <v>60000</v>
      </c>
      <c r="F27" s="108">
        <f t="shared" si="17"/>
        <v>53859.69</v>
      </c>
      <c r="G27" s="95">
        <f t="shared" si="4"/>
        <v>112324.69238790407</v>
      </c>
      <c r="H27" s="95">
        <f t="shared" si="16"/>
        <v>89.766149999999996</v>
      </c>
    </row>
    <row r="28" spans="2:8" ht="13.9" x14ac:dyDescent="0.25">
      <c r="B28" s="121" t="s">
        <v>169</v>
      </c>
      <c r="C28" s="108">
        <f>C29</f>
        <v>47.95</v>
      </c>
      <c r="D28" s="108">
        <f t="shared" ref="D28:F28" si="18">D29</f>
        <v>60000</v>
      </c>
      <c r="E28" s="108">
        <f t="shared" si="18"/>
        <v>60000</v>
      </c>
      <c r="F28" s="108">
        <f t="shared" si="18"/>
        <v>53859.69</v>
      </c>
      <c r="G28" s="95">
        <f t="shared" si="4"/>
        <v>112324.69238790407</v>
      </c>
      <c r="H28" s="95">
        <f t="shared" si="16"/>
        <v>89.766149999999996</v>
      </c>
    </row>
    <row r="29" spans="2:8" ht="26.45" x14ac:dyDescent="0.25">
      <c r="B29" s="119" t="s">
        <v>172</v>
      </c>
      <c r="C29" s="43">
        <v>47.95</v>
      </c>
      <c r="D29" s="43">
        <v>60000</v>
      </c>
      <c r="E29" s="102">
        <v>60000</v>
      </c>
      <c r="F29" s="44">
        <v>53859.69</v>
      </c>
      <c r="G29" s="95">
        <f t="shared" si="4"/>
        <v>112324.69238790407</v>
      </c>
      <c r="H29" s="95">
        <f t="shared" si="16"/>
        <v>89.766149999999996</v>
      </c>
    </row>
    <row r="30" spans="2:8" x14ac:dyDescent="0.25">
      <c r="B30" s="123" t="s">
        <v>143</v>
      </c>
      <c r="C30" s="108">
        <f>C31</f>
        <v>19809.830000000002</v>
      </c>
      <c r="D30" s="108">
        <f t="shared" ref="D30:F30" si="19">D31</f>
        <v>30300</v>
      </c>
      <c r="E30" s="108">
        <f t="shared" si="19"/>
        <v>30300</v>
      </c>
      <c r="F30" s="108">
        <f t="shared" si="19"/>
        <v>27896.43</v>
      </c>
      <c r="G30" s="95">
        <f t="shared" si="4"/>
        <v>140.82114788466129</v>
      </c>
      <c r="H30" s="95">
        <f t="shared" si="16"/>
        <v>92.067425742574258</v>
      </c>
    </row>
    <row r="31" spans="2:8" x14ac:dyDescent="0.25">
      <c r="B31" s="121" t="s">
        <v>169</v>
      </c>
      <c r="C31" s="108">
        <f>C32</f>
        <v>19809.830000000002</v>
      </c>
      <c r="D31" s="108">
        <f t="shared" ref="D31:F31" si="20">D32</f>
        <v>30300</v>
      </c>
      <c r="E31" s="108">
        <f t="shared" si="20"/>
        <v>30300</v>
      </c>
      <c r="F31" s="108">
        <f t="shared" si="20"/>
        <v>27896.43</v>
      </c>
      <c r="G31" s="95">
        <f t="shared" si="4"/>
        <v>140.82114788466129</v>
      </c>
      <c r="H31" s="95">
        <f t="shared" si="16"/>
        <v>92.067425742574258</v>
      </c>
    </row>
    <row r="32" spans="2:8" ht="25.5" x14ac:dyDescent="0.25">
      <c r="B32" s="119" t="s">
        <v>172</v>
      </c>
      <c r="C32" s="43">
        <v>19809.830000000002</v>
      </c>
      <c r="D32" s="43">
        <v>30300</v>
      </c>
      <c r="E32" s="102">
        <v>30300</v>
      </c>
      <c r="F32" s="44">
        <v>27896.43</v>
      </c>
      <c r="G32" s="95">
        <f t="shared" si="4"/>
        <v>140.82114788466129</v>
      </c>
      <c r="H32" s="95">
        <f t="shared" si="16"/>
        <v>92.067425742574258</v>
      </c>
    </row>
    <row r="33" spans="2:19" x14ac:dyDescent="0.25">
      <c r="B33" s="123" t="s">
        <v>168</v>
      </c>
      <c r="C33" s="108">
        <f>C34</f>
        <v>20283.400000000001</v>
      </c>
      <c r="D33" s="108">
        <f t="shared" ref="D33:F34" si="21">D34</f>
        <v>30000</v>
      </c>
      <c r="E33" s="108">
        <f t="shared" si="21"/>
        <v>30000</v>
      </c>
      <c r="F33" s="108">
        <f t="shared" si="21"/>
        <v>19717.599999999999</v>
      </c>
      <c r="G33" s="95">
        <f t="shared" si="4"/>
        <v>97.210526834751548</v>
      </c>
      <c r="H33" s="95">
        <f t="shared" si="16"/>
        <v>65.725333333333325</v>
      </c>
    </row>
    <row r="34" spans="2:19" x14ac:dyDescent="0.25">
      <c r="B34" s="121" t="s">
        <v>169</v>
      </c>
      <c r="C34" s="108">
        <f>C35</f>
        <v>20283.400000000001</v>
      </c>
      <c r="D34" s="108">
        <f t="shared" si="21"/>
        <v>30000</v>
      </c>
      <c r="E34" s="108">
        <f t="shared" si="21"/>
        <v>30000</v>
      </c>
      <c r="F34" s="108">
        <f t="shared" si="21"/>
        <v>19717.599999999999</v>
      </c>
      <c r="G34" s="95">
        <f t="shared" si="4"/>
        <v>97.210526834751548</v>
      </c>
      <c r="H34" s="95">
        <f t="shared" si="16"/>
        <v>65.725333333333325</v>
      </c>
    </row>
    <row r="35" spans="2:19" ht="25.5" x14ac:dyDescent="0.25">
      <c r="B35" s="119" t="s">
        <v>172</v>
      </c>
      <c r="C35" s="43">
        <v>20283.400000000001</v>
      </c>
      <c r="D35" s="43">
        <v>30000</v>
      </c>
      <c r="E35" s="102">
        <v>30000</v>
      </c>
      <c r="F35" s="44">
        <v>19717.599999999999</v>
      </c>
      <c r="G35" s="95">
        <f t="shared" si="4"/>
        <v>97.210526834751548</v>
      </c>
      <c r="H35" s="95">
        <f t="shared" si="16"/>
        <v>65.725333333333325</v>
      </c>
    </row>
    <row r="36" spans="2:19" x14ac:dyDescent="0.25">
      <c r="B36" s="182"/>
      <c r="C36" s="183"/>
      <c r="D36" s="183"/>
      <c r="E36" s="184"/>
      <c r="F36" s="185"/>
      <c r="G36" s="186"/>
      <c r="H36" s="186"/>
    </row>
    <row r="37" spans="2:19" x14ac:dyDescent="0.25">
      <c r="B37" s="182"/>
      <c r="C37" s="183"/>
      <c r="D37" s="183"/>
      <c r="E37" s="184"/>
      <c r="F37" s="185"/>
      <c r="G37" s="186"/>
      <c r="H37" s="186"/>
    </row>
    <row r="38" spans="2:19" x14ac:dyDescent="0.25">
      <c r="B38" s="182"/>
      <c r="C38" s="183"/>
      <c r="D38" s="183"/>
      <c r="E38" s="184"/>
      <c r="F38" s="185"/>
      <c r="G38" s="186"/>
      <c r="H38" s="186"/>
    </row>
    <row r="39" spans="2:19" x14ac:dyDescent="0.25">
      <c r="B39" s="182"/>
      <c r="C39" s="183"/>
      <c r="D39" s="183"/>
      <c r="E39" s="184"/>
      <c r="F39" s="185"/>
      <c r="G39" s="186"/>
      <c r="H39" s="186"/>
    </row>
    <row r="40" spans="2:19" ht="22.5" customHeight="1" x14ac:dyDescent="0.25">
      <c r="B40" s="187" t="s">
        <v>43</v>
      </c>
      <c r="C40" s="188">
        <f>C41+C50+C59+C68+C77</f>
        <v>1026679.7099999998</v>
      </c>
      <c r="D40" s="188">
        <f>D41+D50+D59+D68+D77</f>
        <v>1362572.44</v>
      </c>
      <c r="E40" s="188">
        <f>E41+E50+E59+E68+E77</f>
        <v>1362572.44</v>
      </c>
      <c r="F40" s="188">
        <f>F41+F50+F59+F68+F77</f>
        <v>1258011.7000000002</v>
      </c>
      <c r="G40" s="189">
        <f>F40/C40*100</f>
        <v>122.53205042885287</v>
      </c>
      <c r="H40" s="189">
        <f>F40/E40*100</f>
        <v>92.326225239077957</v>
      </c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</row>
    <row r="41" spans="2:19" ht="15.75" customHeight="1" x14ac:dyDescent="0.25">
      <c r="B41" s="127" t="s">
        <v>32</v>
      </c>
      <c r="C41" s="129">
        <f>C42</f>
        <v>90425.68</v>
      </c>
      <c r="D41" s="129">
        <f t="shared" ref="D41:F41" si="22">D42</f>
        <v>75972.44</v>
      </c>
      <c r="E41" s="129">
        <f t="shared" si="22"/>
        <v>75972.44</v>
      </c>
      <c r="F41" s="129">
        <f t="shared" si="22"/>
        <v>86086.44</v>
      </c>
      <c r="G41" s="131">
        <f>F41/D41*100</f>
        <v>113.31272235036811</v>
      </c>
      <c r="H41" s="131">
        <f>F41/E41*100</f>
        <v>113.31272235036811</v>
      </c>
    </row>
    <row r="42" spans="2:19" x14ac:dyDescent="0.25">
      <c r="B42" s="123" t="s">
        <v>146</v>
      </c>
      <c r="C42" s="108">
        <f>C43+C48</f>
        <v>90425.68</v>
      </c>
      <c r="D42" s="108">
        <f t="shared" ref="D42:F42" si="23">D43+D48</f>
        <v>75972.44</v>
      </c>
      <c r="E42" s="108">
        <f t="shared" si="23"/>
        <v>75972.44</v>
      </c>
      <c r="F42" s="108">
        <f t="shared" si="23"/>
        <v>86086.44</v>
      </c>
      <c r="G42" s="94">
        <f>F42/D42*100</f>
        <v>113.31272235036811</v>
      </c>
      <c r="H42" s="95">
        <f>F42/E42*100</f>
        <v>113.31272235036811</v>
      </c>
    </row>
    <row r="43" spans="2:19" x14ac:dyDescent="0.25">
      <c r="B43" s="121" t="s">
        <v>157</v>
      </c>
      <c r="C43" s="108">
        <f>C44+C45+C47+C46</f>
        <v>90094.42</v>
      </c>
      <c r="D43" s="108">
        <f t="shared" ref="D43:F43" si="24">D44+D45+D47+D46</f>
        <v>75937.440000000002</v>
      </c>
      <c r="E43" s="108">
        <f t="shared" si="24"/>
        <v>75937.440000000002</v>
      </c>
      <c r="F43" s="108">
        <f t="shared" si="24"/>
        <v>86050.97</v>
      </c>
      <c r="G43" s="94">
        <f t="shared" ref="G43:G49" si="25">F43/D43*100</f>
        <v>113.31823932963765</v>
      </c>
      <c r="H43" s="95">
        <f t="shared" ref="H43:H49" si="26">F43/E43*100</f>
        <v>113.31823932963765</v>
      </c>
    </row>
    <row r="44" spans="2:19" x14ac:dyDescent="0.25">
      <c r="B44" s="118" t="s">
        <v>158</v>
      </c>
      <c r="C44" s="43">
        <v>6549.84</v>
      </c>
      <c r="D44" s="43">
        <f>'Programska klasifikacija'!F23+'Programska klasifikacija'!F79</f>
        <v>8300</v>
      </c>
      <c r="E44" s="43">
        <f>'Programska klasifikacija'!G23+'Programska klasifikacija'!G79</f>
        <v>8300</v>
      </c>
      <c r="F44" s="43">
        <f>'Programska klasifikacija'!H23+'Programska klasifikacija'!H79</f>
        <v>9075.99</v>
      </c>
      <c r="G44" s="94">
        <f t="shared" si="25"/>
        <v>109.34927710843374</v>
      </c>
      <c r="H44" s="95">
        <f t="shared" si="26"/>
        <v>109.34927710843374</v>
      </c>
    </row>
    <row r="45" spans="2:19" s="112" customFormat="1" x14ac:dyDescent="0.25">
      <c r="B45" s="117" t="s">
        <v>159</v>
      </c>
      <c r="C45" s="114">
        <v>82595.839999999997</v>
      </c>
      <c r="D45" s="114">
        <f>'Programska klasifikacija'!F80+'Programska klasifikacija'!F32</f>
        <v>66712.44</v>
      </c>
      <c r="E45" s="114">
        <f>'Programska klasifikacija'!G80+'Programska klasifikacija'!G32</f>
        <v>66712.44</v>
      </c>
      <c r="F45" s="114">
        <f>'Programska klasifikacija'!H80+'Programska klasifikacija'!H32</f>
        <v>76006.849999999991</v>
      </c>
      <c r="G45" s="94">
        <f t="shared" si="25"/>
        <v>113.93204925498151</v>
      </c>
      <c r="H45" s="95">
        <f t="shared" si="26"/>
        <v>113.93204925498151</v>
      </c>
    </row>
    <row r="46" spans="2:19" s="112" customFormat="1" x14ac:dyDescent="0.25">
      <c r="B46" s="117" t="s">
        <v>164</v>
      </c>
      <c r="C46" s="114">
        <v>948.74</v>
      </c>
      <c r="D46" s="114">
        <f>'Programska klasifikacija'!F62+'Programska klasifikacija'!F110</f>
        <v>925</v>
      </c>
      <c r="E46" s="114">
        <f>'Programska klasifikacija'!G62+'Programska klasifikacija'!G110</f>
        <v>925</v>
      </c>
      <c r="F46" s="114">
        <f>'Programska klasifikacija'!H62+'Programska klasifikacija'!H110</f>
        <v>968.13</v>
      </c>
      <c r="G46" s="94">
        <f t="shared" si="25"/>
        <v>104.6627027027027</v>
      </c>
      <c r="H46" s="95">
        <f t="shared" si="26"/>
        <v>104.6627027027027</v>
      </c>
    </row>
    <row r="47" spans="2:19" s="112" customFormat="1" x14ac:dyDescent="0.25">
      <c r="B47" s="120" t="s">
        <v>160</v>
      </c>
      <c r="C47" s="114">
        <v>0</v>
      </c>
      <c r="D47" s="114">
        <v>0</v>
      </c>
      <c r="E47" s="125">
        <v>0</v>
      </c>
      <c r="F47" s="126">
        <v>0</v>
      </c>
      <c r="G47" s="94">
        <v>0</v>
      </c>
      <c r="H47" s="95">
        <v>0</v>
      </c>
    </row>
    <row r="48" spans="2:19" s="112" customFormat="1" ht="27" x14ac:dyDescent="0.25">
      <c r="B48" s="122" t="s">
        <v>161</v>
      </c>
      <c r="C48" s="132">
        <f>C49</f>
        <v>331.26</v>
      </c>
      <c r="D48" s="132">
        <f t="shared" ref="D48:F48" si="27">D49</f>
        <v>35</v>
      </c>
      <c r="E48" s="132">
        <f t="shared" si="27"/>
        <v>35</v>
      </c>
      <c r="F48" s="132">
        <f t="shared" si="27"/>
        <v>35.47</v>
      </c>
      <c r="G48" s="94">
        <f t="shared" si="25"/>
        <v>101.34285714285713</v>
      </c>
      <c r="H48" s="95">
        <f t="shared" si="26"/>
        <v>101.34285714285713</v>
      </c>
    </row>
    <row r="49" spans="2:8" s="112" customFormat="1" ht="25.5" x14ac:dyDescent="0.25">
      <c r="B49" s="117" t="s">
        <v>162</v>
      </c>
      <c r="C49" s="114">
        <v>331.26</v>
      </c>
      <c r="D49" s="114">
        <f>'Programska klasifikacija'!F115+'Programska klasifikacija'!F67</f>
        <v>35</v>
      </c>
      <c r="E49" s="114">
        <f>'Programska klasifikacija'!G115+'Programska klasifikacija'!G67</f>
        <v>35</v>
      </c>
      <c r="F49" s="114">
        <f>'Programska klasifikacija'!H115+'Programska klasifikacija'!H67</f>
        <v>35.47</v>
      </c>
      <c r="G49" s="94">
        <f t="shared" si="25"/>
        <v>101.34285714285713</v>
      </c>
      <c r="H49" s="95">
        <f t="shared" si="26"/>
        <v>101.34285714285713</v>
      </c>
    </row>
    <row r="50" spans="2:8" x14ac:dyDescent="0.25">
      <c r="B50" s="127" t="s">
        <v>163</v>
      </c>
      <c r="C50" s="133">
        <f>C51</f>
        <v>0</v>
      </c>
      <c r="D50" s="133">
        <f t="shared" ref="D50:F50" si="28">D51</f>
        <v>8500</v>
      </c>
      <c r="E50" s="133">
        <f t="shared" si="28"/>
        <v>8500</v>
      </c>
      <c r="F50" s="133">
        <f t="shared" si="28"/>
        <v>97.4</v>
      </c>
      <c r="G50" s="137">
        <f>F50/D50*100</f>
        <v>1.1458823529411766</v>
      </c>
      <c r="H50" s="137">
        <f>F50/E50*100</f>
        <v>1.1458823529411766</v>
      </c>
    </row>
    <row r="51" spans="2:8" x14ac:dyDescent="0.25">
      <c r="B51" s="123" t="s">
        <v>137</v>
      </c>
      <c r="C51" s="134">
        <f>C52+C57</f>
        <v>0</v>
      </c>
      <c r="D51" s="134">
        <f t="shared" ref="D51:F51" si="29">D52+D57</f>
        <v>8500</v>
      </c>
      <c r="E51" s="134">
        <f t="shared" si="29"/>
        <v>8500</v>
      </c>
      <c r="F51" s="134">
        <f t="shared" si="29"/>
        <v>97.4</v>
      </c>
      <c r="G51" s="136">
        <f t="shared" ref="G51" si="30">F51/D51*100</f>
        <v>1.1458823529411766</v>
      </c>
      <c r="H51" s="136">
        <f t="shared" ref="H51" si="31">F51/E51*100</f>
        <v>1.1458823529411766</v>
      </c>
    </row>
    <row r="52" spans="2:8" x14ac:dyDescent="0.25">
      <c r="B52" s="121" t="s">
        <v>157</v>
      </c>
      <c r="C52" s="134">
        <f>C53+C54+C55+C56</f>
        <v>0</v>
      </c>
      <c r="D52" s="134">
        <f t="shared" ref="D52:F52" si="32">D53+D54+D55+D56</f>
        <v>8500</v>
      </c>
      <c r="E52" s="134">
        <f t="shared" si="32"/>
        <v>8500</v>
      </c>
      <c r="F52" s="134">
        <f t="shared" si="32"/>
        <v>97.4</v>
      </c>
      <c r="G52" s="136">
        <v>0</v>
      </c>
      <c r="H52" s="136">
        <v>0</v>
      </c>
    </row>
    <row r="53" spans="2:8" x14ac:dyDescent="0.25">
      <c r="B53" s="118" t="s">
        <v>158</v>
      </c>
      <c r="C53" s="126">
        <v>0</v>
      </c>
      <c r="D53" s="126">
        <f>'Programska klasifikacija'!F411</f>
        <v>0</v>
      </c>
      <c r="E53" s="126">
        <f>'Programska klasifikacija'!G411</f>
        <v>0</v>
      </c>
      <c r="F53" s="126">
        <f>'Programska klasifikacija'!H411</f>
        <v>0</v>
      </c>
      <c r="G53" s="136">
        <v>0</v>
      </c>
      <c r="H53" s="136">
        <v>0</v>
      </c>
    </row>
    <row r="54" spans="2:8" x14ac:dyDescent="0.25">
      <c r="B54" s="117" t="s">
        <v>159</v>
      </c>
      <c r="C54" s="126">
        <v>0</v>
      </c>
      <c r="D54" s="126">
        <f>'Programska klasifikacija'!F420</f>
        <v>8500</v>
      </c>
      <c r="E54" s="126">
        <f>'Programska klasifikacija'!G420</f>
        <v>8500</v>
      </c>
      <c r="F54" s="126">
        <f>'Programska klasifikacija'!H420</f>
        <v>0</v>
      </c>
      <c r="G54" s="136">
        <v>0</v>
      </c>
      <c r="H54" s="136">
        <v>0</v>
      </c>
    </row>
    <row r="55" spans="2:8" x14ac:dyDescent="0.25">
      <c r="B55" s="117" t="s">
        <v>164</v>
      </c>
      <c r="C55" s="126">
        <v>0</v>
      </c>
      <c r="D55" s="126">
        <f>'Programska klasifikacija'!F452</f>
        <v>0</v>
      </c>
      <c r="E55" s="126">
        <f>'Programska klasifikacija'!G452</f>
        <v>0</v>
      </c>
      <c r="F55" s="126">
        <f>'Programska klasifikacija'!H452</f>
        <v>97.4</v>
      </c>
      <c r="G55" s="136">
        <v>0</v>
      </c>
      <c r="H55" s="136">
        <v>0</v>
      </c>
    </row>
    <row r="56" spans="2:8" x14ac:dyDescent="0.25">
      <c r="B56" s="120" t="s">
        <v>160</v>
      </c>
      <c r="C56" s="126">
        <v>0</v>
      </c>
      <c r="D56" s="126">
        <v>0</v>
      </c>
      <c r="E56" s="126">
        <v>0</v>
      </c>
      <c r="F56" s="126">
        <v>0</v>
      </c>
      <c r="G56" s="136">
        <v>0</v>
      </c>
      <c r="H56" s="136">
        <v>0</v>
      </c>
    </row>
    <row r="57" spans="2:8" ht="27" x14ac:dyDescent="0.25">
      <c r="B57" s="122" t="s">
        <v>161</v>
      </c>
      <c r="C57" s="134">
        <f>C58</f>
        <v>0</v>
      </c>
      <c r="D57" s="134">
        <f t="shared" ref="D57:F57" si="33">D58</f>
        <v>0</v>
      </c>
      <c r="E57" s="134">
        <f t="shared" si="33"/>
        <v>0</v>
      </c>
      <c r="F57" s="134">
        <f t="shared" si="33"/>
        <v>0</v>
      </c>
      <c r="G57" s="136">
        <v>0</v>
      </c>
      <c r="H57" s="136">
        <v>0</v>
      </c>
    </row>
    <row r="58" spans="2:8" ht="25.5" x14ac:dyDescent="0.25">
      <c r="B58" s="117" t="s">
        <v>162</v>
      </c>
      <c r="C58" s="126">
        <v>0</v>
      </c>
      <c r="D58" s="126"/>
      <c r="E58" s="126">
        <v>0</v>
      </c>
      <c r="F58" s="126">
        <v>0</v>
      </c>
      <c r="G58" s="136">
        <v>0</v>
      </c>
      <c r="H58" s="136">
        <v>0</v>
      </c>
    </row>
    <row r="59" spans="2:8" x14ac:dyDescent="0.25">
      <c r="B59" s="127" t="s">
        <v>31</v>
      </c>
      <c r="C59" s="133">
        <f>C60</f>
        <v>0</v>
      </c>
      <c r="D59" s="133">
        <f t="shared" ref="D59:F59" si="34">D60</f>
        <v>2500</v>
      </c>
      <c r="E59" s="133">
        <f t="shared" si="34"/>
        <v>2500</v>
      </c>
      <c r="F59" s="133">
        <f t="shared" si="34"/>
        <v>793.07999999999993</v>
      </c>
      <c r="G59" s="137">
        <f>F59/D59*100</f>
        <v>31.723199999999995</v>
      </c>
      <c r="H59" s="137">
        <f>F59/E59*100</f>
        <v>31.723199999999995</v>
      </c>
    </row>
    <row r="60" spans="2:8" x14ac:dyDescent="0.25">
      <c r="B60" s="123" t="s">
        <v>165</v>
      </c>
      <c r="C60" s="134">
        <f>C61+C66</f>
        <v>0</v>
      </c>
      <c r="D60" s="134">
        <f t="shared" ref="D60:F60" si="35">D61+D66</f>
        <v>2500</v>
      </c>
      <c r="E60" s="134">
        <f t="shared" si="35"/>
        <v>2500</v>
      </c>
      <c r="F60" s="134">
        <f t="shared" si="35"/>
        <v>793.07999999999993</v>
      </c>
      <c r="G60" s="136">
        <f t="shared" ref="G60:G61" si="36">F60/D60*100</f>
        <v>31.723199999999995</v>
      </c>
      <c r="H60" s="136">
        <f t="shared" ref="H60:H63" si="37">F60/E60*100</f>
        <v>31.723199999999995</v>
      </c>
    </row>
    <row r="61" spans="2:8" x14ac:dyDescent="0.25">
      <c r="B61" s="121" t="s">
        <v>157</v>
      </c>
      <c r="C61" s="134">
        <f>C62+C63+C64+C65</f>
        <v>0</v>
      </c>
      <c r="D61" s="134">
        <f t="shared" ref="D61:F61" si="38">D62+D63+D64+D65</f>
        <v>2500</v>
      </c>
      <c r="E61" s="134">
        <f t="shared" si="38"/>
        <v>2500</v>
      </c>
      <c r="F61" s="134">
        <f t="shared" si="38"/>
        <v>741.56</v>
      </c>
      <c r="G61" s="136">
        <f t="shared" si="36"/>
        <v>29.662399999999998</v>
      </c>
      <c r="H61" s="136">
        <f t="shared" si="37"/>
        <v>29.662399999999998</v>
      </c>
    </row>
    <row r="62" spans="2:8" x14ac:dyDescent="0.25">
      <c r="B62" s="118" t="s">
        <v>158</v>
      </c>
      <c r="C62" s="126">
        <v>0</v>
      </c>
      <c r="D62" s="126">
        <f>'Račun fin prema izvorima f'!F116</f>
        <v>0</v>
      </c>
      <c r="E62" s="126">
        <f>'Račun fin prema izvorima f'!G116</f>
        <v>0</v>
      </c>
      <c r="F62" s="126">
        <f>'Račun fin prema izvorima f'!H116</f>
        <v>0</v>
      </c>
      <c r="G62" s="136">
        <v>0</v>
      </c>
      <c r="H62" s="136">
        <v>0</v>
      </c>
    </row>
    <row r="63" spans="2:8" x14ac:dyDescent="0.25">
      <c r="B63" s="117" t="s">
        <v>159</v>
      </c>
      <c r="C63" s="126">
        <v>0</v>
      </c>
      <c r="D63" s="126">
        <f>'Programska klasifikacija'!F136</f>
        <v>2500</v>
      </c>
      <c r="E63" s="126">
        <f>'Programska klasifikacija'!G136</f>
        <v>2500</v>
      </c>
      <c r="F63" s="126">
        <f>'Programska klasifikacija'!H136</f>
        <v>741.56</v>
      </c>
      <c r="G63" s="136">
        <v>0</v>
      </c>
      <c r="H63" s="136">
        <f t="shared" si="37"/>
        <v>29.662399999999998</v>
      </c>
    </row>
    <row r="64" spans="2:8" x14ac:dyDescent="0.25">
      <c r="B64" s="117" t="s">
        <v>164</v>
      </c>
      <c r="C64" s="126">
        <v>0</v>
      </c>
      <c r="D64" s="126">
        <v>0</v>
      </c>
      <c r="E64" s="126">
        <v>0</v>
      </c>
      <c r="F64" s="126">
        <v>0</v>
      </c>
      <c r="G64" s="136">
        <v>0</v>
      </c>
      <c r="H64" s="136">
        <v>0</v>
      </c>
    </row>
    <row r="65" spans="2:8" x14ac:dyDescent="0.25">
      <c r="B65" s="120" t="s">
        <v>160</v>
      </c>
      <c r="C65" s="126">
        <v>0</v>
      </c>
      <c r="D65" s="126">
        <v>0</v>
      </c>
      <c r="E65" s="126">
        <v>0</v>
      </c>
      <c r="F65" s="126">
        <v>0</v>
      </c>
      <c r="G65" s="136">
        <v>0</v>
      </c>
      <c r="H65" s="136">
        <v>0</v>
      </c>
    </row>
    <row r="66" spans="2:8" ht="27" x14ac:dyDescent="0.25">
      <c r="B66" s="122" t="s">
        <v>161</v>
      </c>
      <c r="C66" s="134">
        <f>C67</f>
        <v>0</v>
      </c>
      <c r="D66" s="134">
        <f t="shared" ref="D66:F66" si="39">D67</f>
        <v>0</v>
      </c>
      <c r="E66" s="134">
        <f t="shared" si="39"/>
        <v>0</v>
      </c>
      <c r="F66" s="134">
        <f t="shared" si="39"/>
        <v>51.52</v>
      </c>
      <c r="G66" s="138">
        <v>0</v>
      </c>
      <c r="H66" s="138">
        <v>0</v>
      </c>
    </row>
    <row r="67" spans="2:8" ht="25.5" x14ac:dyDescent="0.25">
      <c r="B67" s="117" t="s">
        <v>162</v>
      </c>
      <c r="C67" s="126">
        <v>0</v>
      </c>
      <c r="D67" s="126">
        <f>'Programska klasifikacija'!F171</f>
        <v>0</v>
      </c>
      <c r="E67" s="126">
        <f>'Programska klasifikacija'!G171</f>
        <v>0</v>
      </c>
      <c r="F67" s="126">
        <f>'Programska klasifikacija'!H171</f>
        <v>51.52</v>
      </c>
      <c r="G67" s="136">
        <v>0</v>
      </c>
      <c r="H67" s="136">
        <v>0</v>
      </c>
    </row>
    <row r="68" spans="2:8" x14ac:dyDescent="0.25">
      <c r="B68" s="127" t="s">
        <v>166</v>
      </c>
      <c r="C68" s="133">
        <f>C69</f>
        <v>15251.79</v>
      </c>
      <c r="D68" s="133">
        <f t="shared" ref="D68:F68" si="40">D69</f>
        <v>15950</v>
      </c>
      <c r="E68" s="133">
        <f t="shared" si="40"/>
        <v>15950</v>
      </c>
      <c r="F68" s="133">
        <f t="shared" si="40"/>
        <v>12498.62</v>
      </c>
      <c r="G68" s="137">
        <f>F68/D68*100</f>
        <v>78.361253918495294</v>
      </c>
      <c r="H68" s="137">
        <f>F68/E68*100</f>
        <v>78.361253918495294</v>
      </c>
    </row>
    <row r="69" spans="2:8" x14ac:dyDescent="0.25">
      <c r="B69" s="123" t="s">
        <v>141</v>
      </c>
      <c r="C69" s="134">
        <f>C70+C75</f>
        <v>15251.79</v>
      </c>
      <c r="D69" s="134">
        <f t="shared" ref="D69:F69" si="41">D70+D75</f>
        <v>15950</v>
      </c>
      <c r="E69" s="134">
        <f t="shared" si="41"/>
        <v>15950</v>
      </c>
      <c r="F69" s="134">
        <f t="shared" si="41"/>
        <v>12498.62</v>
      </c>
      <c r="G69" s="136">
        <f t="shared" ref="G69:G74" si="42">F69/D69*100</f>
        <v>78.361253918495294</v>
      </c>
      <c r="H69" s="136">
        <f t="shared" ref="H69:H74" si="43">F69/E69*100</f>
        <v>78.361253918495294</v>
      </c>
    </row>
    <row r="70" spans="2:8" x14ac:dyDescent="0.25">
      <c r="B70" s="121" t="s">
        <v>157</v>
      </c>
      <c r="C70" s="134">
        <f>C71+C72+C73+C74</f>
        <v>15235.35</v>
      </c>
      <c r="D70" s="134">
        <f t="shared" ref="D70:F70" si="44">D71+D72+D73+D74</f>
        <v>15250</v>
      </c>
      <c r="E70" s="134">
        <f t="shared" si="44"/>
        <v>15250</v>
      </c>
      <c r="F70" s="134">
        <f t="shared" si="44"/>
        <v>10170.36</v>
      </c>
      <c r="G70" s="136">
        <f t="shared" si="42"/>
        <v>66.69088524590164</v>
      </c>
      <c r="H70" s="136">
        <f t="shared" si="43"/>
        <v>66.69088524590164</v>
      </c>
    </row>
    <row r="71" spans="2:8" x14ac:dyDescent="0.25">
      <c r="B71" s="118" t="s">
        <v>158</v>
      </c>
      <c r="C71" s="126">
        <v>0</v>
      </c>
      <c r="D71" s="126">
        <v>0</v>
      </c>
      <c r="E71" s="126">
        <v>0</v>
      </c>
      <c r="F71" s="126">
        <v>0</v>
      </c>
      <c r="G71" s="136" t="e">
        <f t="shared" si="42"/>
        <v>#DIV/0!</v>
      </c>
      <c r="H71" s="136" t="e">
        <f t="shared" si="43"/>
        <v>#DIV/0!</v>
      </c>
    </row>
    <row r="72" spans="2:8" x14ac:dyDescent="0.25">
      <c r="B72" s="117" t="s">
        <v>159</v>
      </c>
      <c r="C72" s="126">
        <v>15235.35</v>
      </c>
      <c r="D72" s="126">
        <f>'Programska klasifikacija'!F192</f>
        <v>15250</v>
      </c>
      <c r="E72" s="126">
        <f>'Programska klasifikacija'!G192</f>
        <v>15250</v>
      </c>
      <c r="F72" s="126">
        <f>'Programska klasifikacija'!H192</f>
        <v>10170.35</v>
      </c>
      <c r="G72" s="136">
        <f t="shared" si="42"/>
        <v>66.690819672131155</v>
      </c>
      <c r="H72" s="136">
        <f t="shared" si="43"/>
        <v>66.690819672131155</v>
      </c>
    </row>
    <row r="73" spans="2:8" x14ac:dyDescent="0.25">
      <c r="B73" s="117" t="s">
        <v>164</v>
      </c>
      <c r="C73" s="126">
        <v>0</v>
      </c>
      <c r="D73" s="126">
        <f>'Programska klasifikacija'!F222</f>
        <v>0</v>
      </c>
      <c r="E73" s="126">
        <f>'Programska klasifikacija'!G222</f>
        <v>0</v>
      </c>
      <c r="F73" s="126">
        <f>'Programska klasifikacija'!H222</f>
        <v>0.01</v>
      </c>
      <c r="G73" s="136" t="e">
        <f t="shared" si="42"/>
        <v>#DIV/0!</v>
      </c>
      <c r="H73" s="136" t="e">
        <f t="shared" si="43"/>
        <v>#DIV/0!</v>
      </c>
    </row>
    <row r="74" spans="2:8" x14ac:dyDescent="0.25">
      <c r="B74" s="120" t="s">
        <v>160</v>
      </c>
      <c r="C74" s="126">
        <v>0</v>
      </c>
      <c r="D74" s="126">
        <v>0</v>
      </c>
      <c r="E74" s="126">
        <v>0</v>
      </c>
      <c r="F74" s="126">
        <v>0</v>
      </c>
      <c r="G74" s="136" t="e">
        <f t="shared" si="42"/>
        <v>#DIV/0!</v>
      </c>
      <c r="H74" s="136" t="e">
        <f t="shared" si="43"/>
        <v>#DIV/0!</v>
      </c>
    </row>
    <row r="75" spans="2:8" ht="27" x14ac:dyDescent="0.25">
      <c r="B75" s="122" t="s">
        <v>161</v>
      </c>
      <c r="C75" s="134">
        <f>C76</f>
        <v>16.440000000000001</v>
      </c>
      <c r="D75" s="134">
        <f t="shared" ref="D75:F75" si="45">D76</f>
        <v>700</v>
      </c>
      <c r="E75" s="134">
        <f t="shared" si="45"/>
        <v>700</v>
      </c>
      <c r="F75" s="134">
        <f t="shared" si="45"/>
        <v>2328.2600000000002</v>
      </c>
      <c r="G75" s="138">
        <v>0</v>
      </c>
      <c r="H75" s="138">
        <v>0</v>
      </c>
    </row>
    <row r="76" spans="2:8" ht="25.9" customHeight="1" x14ac:dyDescent="0.25">
      <c r="B76" s="117" t="s">
        <v>162</v>
      </c>
      <c r="C76" s="126">
        <v>16.440000000000001</v>
      </c>
      <c r="D76" s="126">
        <f>'Programska klasifikacija'!F227</f>
        <v>700</v>
      </c>
      <c r="E76" s="126">
        <f>'Programska klasifikacija'!G227</f>
        <v>700</v>
      </c>
      <c r="F76" s="126">
        <f>'Programska klasifikacija'!H227</f>
        <v>2328.2600000000002</v>
      </c>
      <c r="G76" s="136">
        <v>0</v>
      </c>
      <c r="H76" s="136">
        <v>0</v>
      </c>
    </row>
    <row r="77" spans="2:8" x14ac:dyDescent="0.25">
      <c r="B77" s="127" t="s">
        <v>167</v>
      </c>
      <c r="C77" s="133">
        <f>C78+C87+C95</f>
        <v>921002.23999999987</v>
      </c>
      <c r="D77" s="133">
        <f t="shared" ref="D77:F77" si="46">D78+D87+D95</f>
        <v>1259650</v>
      </c>
      <c r="E77" s="133">
        <f t="shared" si="46"/>
        <v>1259650</v>
      </c>
      <c r="F77" s="133">
        <f t="shared" si="46"/>
        <v>1158536.1600000001</v>
      </c>
      <c r="G77" s="137">
        <f>F77/C77*100</f>
        <v>125.79080806578715</v>
      </c>
      <c r="H77" s="137">
        <f>F77/E77*100</f>
        <v>91.97286230302069</v>
      </c>
    </row>
    <row r="78" spans="2:8" x14ac:dyDescent="0.25">
      <c r="B78" s="123" t="s">
        <v>245</v>
      </c>
      <c r="C78" s="134">
        <f>C79+C85</f>
        <v>892757.6399999999</v>
      </c>
      <c r="D78" s="134">
        <f t="shared" ref="D78:F78" si="47">D79+D85</f>
        <v>1199350</v>
      </c>
      <c r="E78" s="134">
        <f t="shared" si="47"/>
        <v>1199350</v>
      </c>
      <c r="F78" s="134">
        <f t="shared" si="47"/>
        <v>1120541.7300000002</v>
      </c>
      <c r="G78" s="136">
        <f t="shared" ref="G78:G105" si="48">F78/D78*100</f>
        <v>93.429084920998889</v>
      </c>
      <c r="H78" s="136">
        <f t="shared" ref="H78:H105" si="49">F78/E78*100</f>
        <v>93.429084920998889</v>
      </c>
    </row>
    <row r="79" spans="2:8" x14ac:dyDescent="0.25">
      <c r="B79" s="121" t="s">
        <v>157</v>
      </c>
      <c r="C79" s="134">
        <f>C80+C81+C82+C83+C84</f>
        <v>890614.89999999991</v>
      </c>
      <c r="D79" s="134">
        <f t="shared" ref="D79:E79" si="50">D80+D81+D82+D83</f>
        <v>1195350</v>
      </c>
      <c r="E79" s="134">
        <f t="shared" si="50"/>
        <v>1195350</v>
      </c>
      <c r="F79" s="134">
        <f>F80+F81+F82+F83+F84</f>
        <v>1119761.1500000001</v>
      </c>
      <c r="G79" s="136">
        <f t="shared" si="48"/>
        <v>93.676425314761374</v>
      </c>
      <c r="H79" s="136">
        <f t="shared" si="49"/>
        <v>93.676425314761374</v>
      </c>
    </row>
    <row r="80" spans="2:8" x14ac:dyDescent="0.25">
      <c r="B80" s="118" t="s">
        <v>158</v>
      </c>
      <c r="C80" s="126">
        <v>811188.46</v>
      </c>
      <c r="D80" s="126">
        <f>'Programska klasifikacija'!F239</f>
        <v>1094150</v>
      </c>
      <c r="E80" s="126">
        <f>'Programska klasifikacija'!G239</f>
        <v>1094150</v>
      </c>
      <c r="F80" s="126">
        <f>'Programska klasifikacija'!H239</f>
        <v>1032111.3800000001</v>
      </c>
      <c r="G80" s="136">
        <f t="shared" si="48"/>
        <v>94.329971210528726</v>
      </c>
      <c r="H80" s="136">
        <f t="shared" si="49"/>
        <v>94.329971210528726</v>
      </c>
    </row>
    <row r="81" spans="2:8" x14ac:dyDescent="0.25">
      <c r="B81" s="117" t="s">
        <v>159</v>
      </c>
      <c r="C81" s="126">
        <v>69918.09</v>
      </c>
      <c r="D81" s="126">
        <f>'Programska klasifikacija'!F248</f>
        <v>95200</v>
      </c>
      <c r="E81" s="126">
        <f>'Programska klasifikacija'!G248</f>
        <v>95200</v>
      </c>
      <c r="F81" s="126">
        <f>'Programska klasifikacija'!H248-'Programska klasifikacija'!H278</f>
        <v>78352.63</v>
      </c>
      <c r="G81" s="136">
        <f t="shared" si="48"/>
        <v>82.303182773109256</v>
      </c>
      <c r="H81" s="136">
        <f t="shared" si="49"/>
        <v>82.303182773109256</v>
      </c>
    </row>
    <row r="82" spans="2:8" x14ac:dyDescent="0.25">
      <c r="B82" s="117" t="s">
        <v>164</v>
      </c>
      <c r="C82" s="126">
        <v>71.58</v>
      </c>
      <c r="D82" s="126">
        <v>0</v>
      </c>
      <c r="E82" s="126">
        <v>0</v>
      </c>
      <c r="F82" s="126">
        <v>0</v>
      </c>
      <c r="G82" s="136">
        <v>0</v>
      </c>
      <c r="H82" s="136">
        <v>0</v>
      </c>
    </row>
    <row r="83" spans="2:8" x14ac:dyDescent="0.25">
      <c r="B83" s="120" t="s">
        <v>160</v>
      </c>
      <c r="C83" s="126">
        <v>8959.11</v>
      </c>
      <c r="D83" s="126">
        <f>'Programska klasifikacija'!F278</f>
        <v>6000</v>
      </c>
      <c r="E83" s="126">
        <f>'Programska klasifikacija'!G278</f>
        <v>6000</v>
      </c>
      <c r="F83" s="126">
        <f>'Programska klasifikacija'!H278</f>
        <v>9297.14</v>
      </c>
      <c r="G83" s="136">
        <f t="shared" si="48"/>
        <v>154.95233333333331</v>
      </c>
      <c r="H83" s="136">
        <f t="shared" si="49"/>
        <v>154.95233333333331</v>
      </c>
    </row>
    <row r="84" spans="2:8" x14ac:dyDescent="0.25">
      <c r="B84" s="120" t="s">
        <v>173</v>
      </c>
      <c r="C84" s="126">
        <v>477.66</v>
      </c>
      <c r="D84" s="126">
        <v>0</v>
      </c>
      <c r="E84" s="126">
        <v>0</v>
      </c>
      <c r="F84" s="126">
        <v>0</v>
      </c>
      <c r="G84" s="136">
        <v>0</v>
      </c>
      <c r="H84" s="136">
        <v>0</v>
      </c>
    </row>
    <row r="85" spans="2:8" ht="27" x14ac:dyDescent="0.25">
      <c r="B85" s="122" t="s">
        <v>161</v>
      </c>
      <c r="C85" s="134">
        <f>C86</f>
        <v>2142.7399999999998</v>
      </c>
      <c r="D85" s="134">
        <f t="shared" ref="D85:F85" si="51">D86</f>
        <v>4000</v>
      </c>
      <c r="E85" s="134">
        <f t="shared" si="51"/>
        <v>4000</v>
      </c>
      <c r="F85" s="134">
        <f t="shared" si="51"/>
        <v>780.58</v>
      </c>
      <c r="G85" s="136">
        <f t="shared" si="48"/>
        <v>19.514500000000002</v>
      </c>
      <c r="H85" s="136">
        <f t="shared" si="49"/>
        <v>19.514500000000002</v>
      </c>
    </row>
    <row r="86" spans="2:8" ht="25.5" x14ac:dyDescent="0.25">
      <c r="B86" s="117" t="s">
        <v>162</v>
      </c>
      <c r="C86" s="126">
        <v>2142.7399999999998</v>
      </c>
      <c r="D86" s="126">
        <f>'Programska klasifikacija'!F285</f>
        <v>4000</v>
      </c>
      <c r="E86" s="126">
        <f>'Programska klasifikacija'!G285</f>
        <v>4000</v>
      </c>
      <c r="F86" s="126">
        <f>'Programska klasifikacija'!H285</f>
        <v>780.58</v>
      </c>
      <c r="G86" s="126">
        <f>'Programska klasifikacija'!I285</f>
        <v>19.514500000000002</v>
      </c>
      <c r="H86" s="136">
        <f t="shared" si="49"/>
        <v>19.514500000000002</v>
      </c>
    </row>
    <row r="87" spans="2:8" x14ac:dyDescent="0.25">
      <c r="B87" s="123" t="s">
        <v>143</v>
      </c>
      <c r="C87" s="134">
        <f>C88+C93</f>
        <v>19728.599999999999</v>
      </c>
      <c r="D87" s="134">
        <f t="shared" ref="D87:F87" si="52">D88+D93</f>
        <v>30300</v>
      </c>
      <c r="E87" s="134">
        <f t="shared" si="52"/>
        <v>30300</v>
      </c>
      <c r="F87" s="134">
        <f t="shared" si="52"/>
        <v>27896.43</v>
      </c>
      <c r="G87" s="136">
        <f t="shared" si="48"/>
        <v>92.067425742574258</v>
      </c>
      <c r="H87" s="136">
        <f t="shared" si="49"/>
        <v>92.067425742574258</v>
      </c>
    </row>
    <row r="88" spans="2:8" x14ac:dyDescent="0.25">
      <c r="B88" s="121" t="s">
        <v>157</v>
      </c>
      <c r="C88" s="134">
        <f>C89+C90+C91+C92</f>
        <v>19728.599999999999</v>
      </c>
      <c r="D88" s="134">
        <f t="shared" ref="D88:F88" si="53">D89+D90+D91+D92</f>
        <v>30300</v>
      </c>
      <c r="E88" s="134">
        <f t="shared" si="53"/>
        <v>30300</v>
      </c>
      <c r="F88" s="134">
        <f t="shared" si="53"/>
        <v>27896.43</v>
      </c>
      <c r="G88" s="136">
        <f t="shared" si="48"/>
        <v>92.067425742574258</v>
      </c>
      <c r="H88" s="136">
        <f t="shared" si="49"/>
        <v>92.067425742574258</v>
      </c>
    </row>
    <row r="89" spans="2:8" x14ac:dyDescent="0.25">
      <c r="B89" s="118" t="s">
        <v>158</v>
      </c>
      <c r="C89" s="126">
        <v>18177.37</v>
      </c>
      <c r="D89" s="126">
        <f>'Programska klasifikacija'!F297</f>
        <v>28911</v>
      </c>
      <c r="E89" s="126">
        <f>'Programska klasifikacija'!G297</f>
        <v>28911</v>
      </c>
      <c r="F89" s="126">
        <f>'Programska klasifikacija'!H297</f>
        <v>27068.63</v>
      </c>
      <c r="G89" s="136">
        <f t="shared" si="48"/>
        <v>93.627442841824916</v>
      </c>
      <c r="H89" s="136">
        <f t="shared" si="49"/>
        <v>93.627442841824916</v>
      </c>
    </row>
    <row r="90" spans="2:8" x14ac:dyDescent="0.25">
      <c r="B90" s="117" t="s">
        <v>159</v>
      </c>
      <c r="C90" s="126">
        <v>1551.22</v>
      </c>
      <c r="D90" s="126">
        <f>'Programska klasifikacija'!F306</f>
        <v>1389</v>
      </c>
      <c r="E90" s="126">
        <f>'Programska klasifikacija'!G306</f>
        <v>1389</v>
      </c>
      <c r="F90" s="126">
        <f>'Programska klasifikacija'!H306</f>
        <v>827.8</v>
      </c>
      <c r="G90" s="136">
        <f t="shared" si="48"/>
        <v>59.59683225341972</v>
      </c>
      <c r="H90" s="136">
        <f t="shared" si="49"/>
        <v>59.59683225341972</v>
      </c>
    </row>
    <row r="91" spans="2:8" x14ac:dyDescent="0.25">
      <c r="B91" s="117" t="s">
        <v>164</v>
      </c>
      <c r="C91" s="126">
        <v>0.01</v>
      </c>
      <c r="D91" s="126">
        <v>0</v>
      </c>
      <c r="E91" s="126">
        <v>0</v>
      </c>
      <c r="F91" s="126"/>
      <c r="G91" s="136">
        <v>0</v>
      </c>
      <c r="H91" s="136">
        <v>0</v>
      </c>
    </row>
    <row r="92" spans="2:8" x14ac:dyDescent="0.25">
      <c r="B92" s="120" t="s">
        <v>160</v>
      </c>
      <c r="C92" s="126">
        <v>0</v>
      </c>
      <c r="D92" s="126">
        <v>0</v>
      </c>
      <c r="E92" s="126">
        <v>0</v>
      </c>
      <c r="F92" s="126"/>
      <c r="G92" s="136">
        <v>0</v>
      </c>
      <c r="H92" s="136">
        <v>0</v>
      </c>
    </row>
    <row r="93" spans="2:8" ht="27" x14ac:dyDescent="0.25">
      <c r="B93" s="122" t="s">
        <v>161</v>
      </c>
      <c r="C93" s="134">
        <f>C94</f>
        <v>0</v>
      </c>
      <c r="D93" s="134">
        <f t="shared" ref="D93:F93" si="54">D94</f>
        <v>0</v>
      </c>
      <c r="E93" s="134">
        <f t="shared" si="54"/>
        <v>0</v>
      </c>
      <c r="F93" s="134">
        <f t="shared" si="54"/>
        <v>0</v>
      </c>
      <c r="G93" s="136" t="e">
        <f t="shared" si="48"/>
        <v>#DIV/0!</v>
      </c>
      <c r="H93" s="136" t="e">
        <f t="shared" si="49"/>
        <v>#DIV/0!</v>
      </c>
    </row>
    <row r="94" spans="2:8" ht="25.5" x14ac:dyDescent="0.25">
      <c r="B94" s="117" t="s">
        <v>162</v>
      </c>
      <c r="C94" s="126"/>
      <c r="D94" s="126"/>
      <c r="E94" s="126"/>
      <c r="F94" s="126"/>
      <c r="G94" s="136" t="e">
        <f t="shared" si="48"/>
        <v>#DIV/0!</v>
      </c>
      <c r="H94" s="136">
        <v>0</v>
      </c>
    </row>
    <row r="95" spans="2:8" x14ac:dyDescent="0.25">
      <c r="B95" s="123" t="s">
        <v>168</v>
      </c>
      <c r="C95" s="134">
        <f>C96+C101</f>
        <v>8516</v>
      </c>
      <c r="D95" s="134">
        <f t="shared" ref="D95:F95" si="55">D96+D101</f>
        <v>30000</v>
      </c>
      <c r="E95" s="134">
        <f t="shared" si="55"/>
        <v>30000</v>
      </c>
      <c r="F95" s="134">
        <f t="shared" si="55"/>
        <v>10098</v>
      </c>
      <c r="G95" s="136">
        <f t="shared" si="48"/>
        <v>33.660000000000004</v>
      </c>
      <c r="H95" s="136">
        <f t="shared" si="49"/>
        <v>33.660000000000004</v>
      </c>
    </row>
    <row r="96" spans="2:8" x14ac:dyDescent="0.25">
      <c r="B96" s="121" t="s">
        <v>157</v>
      </c>
      <c r="C96" s="134">
        <f>C97+C98+C99+C100</f>
        <v>8516</v>
      </c>
      <c r="D96" s="134">
        <f t="shared" ref="D96:F96" si="56">D97+D98+D99+D100</f>
        <v>30000</v>
      </c>
      <c r="E96" s="134">
        <f t="shared" si="56"/>
        <v>30000</v>
      </c>
      <c r="F96" s="134">
        <f t="shared" si="56"/>
        <v>10098</v>
      </c>
      <c r="G96" s="136">
        <f t="shared" si="48"/>
        <v>33.660000000000004</v>
      </c>
      <c r="H96" s="136">
        <f t="shared" si="49"/>
        <v>33.660000000000004</v>
      </c>
    </row>
    <row r="97" spans="2:8" x14ac:dyDescent="0.25">
      <c r="B97" s="118" t="s">
        <v>158</v>
      </c>
      <c r="C97" s="126">
        <v>0</v>
      </c>
      <c r="D97" s="126">
        <v>0</v>
      </c>
      <c r="E97" s="126">
        <v>0</v>
      </c>
      <c r="F97" s="126">
        <v>0</v>
      </c>
      <c r="G97" s="136">
        <v>0</v>
      </c>
      <c r="H97" s="136">
        <v>0</v>
      </c>
    </row>
    <row r="98" spans="2:8" x14ac:dyDescent="0.25">
      <c r="B98" s="117" t="s">
        <v>159</v>
      </c>
      <c r="C98" s="126">
        <v>8516</v>
      </c>
      <c r="D98" s="126">
        <f>'Programska klasifikacija'!F362</f>
        <v>30000</v>
      </c>
      <c r="E98" s="126">
        <f>'Programska klasifikacija'!G362</f>
        <v>30000</v>
      </c>
      <c r="F98" s="126">
        <f>'Programska klasifikacija'!H362</f>
        <v>10098</v>
      </c>
      <c r="G98" s="136">
        <f t="shared" si="48"/>
        <v>33.660000000000004</v>
      </c>
      <c r="H98" s="136">
        <f t="shared" si="49"/>
        <v>33.660000000000004</v>
      </c>
    </row>
    <row r="99" spans="2:8" x14ac:dyDescent="0.25">
      <c r="B99" s="117" t="s">
        <v>164</v>
      </c>
      <c r="C99" s="126">
        <v>0</v>
      </c>
      <c r="D99" s="126">
        <v>0</v>
      </c>
      <c r="E99" s="126">
        <v>0</v>
      </c>
      <c r="F99" s="126">
        <v>0</v>
      </c>
      <c r="G99" s="136">
        <v>0</v>
      </c>
      <c r="H99" s="136">
        <v>0</v>
      </c>
    </row>
    <row r="100" spans="2:8" x14ac:dyDescent="0.25">
      <c r="B100" s="120" t="s">
        <v>160</v>
      </c>
      <c r="C100" s="126">
        <v>0</v>
      </c>
      <c r="D100" s="126">
        <v>0</v>
      </c>
      <c r="E100" s="126">
        <v>0</v>
      </c>
      <c r="F100" s="126">
        <v>0</v>
      </c>
      <c r="G100" s="136">
        <v>0</v>
      </c>
      <c r="H100" s="136">
        <v>0</v>
      </c>
    </row>
    <row r="101" spans="2:8" ht="27" x14ac:dyDescent="0.25">
      <c r="B101" s="122" t="s">
        <v>161</v>
      </c>
      <c r="C101" s="134">
        <f>C102</f>
        <v>0</v>
      </c>
      <c r="D101" s="134">
        <f t="shared" ref="D101:F101" si="57">D102</f>
        <v>0</v>
      </c>
      <c r="E101" s="134">
        <f t="shared" si="57"/>
        <v>0</v>
      </c>
      <c r="F101" s="134">
        <f t="shared" si="57"/>
        <v>0</v>
      </c>
      <c r="G101" s="136">
        <v>0</v>
      </c>
      <c r="H101" s="136">
        <v>0</v>
      </c>
    </row>
    <row r="102" spans="2:8" ht="25.5" x14ac:dyDescent="0.25">
      <c r="B102" s="117" t="s">
        <v>162</v>
      </c>
      <c r="C102" s="126">
        <v>0</v>
      </c>
      <c r="D102" s="126">
        <v>0</v>
      </c>
      <c r="E102" s="126">
        <v>0</v>
      </c>
      <c r="F102" s="126">
        <v>0</v>
      </c>
      <c r="G102" s="136">
        <v>0</v>
      </c>
      <c r="H102" s="136">
        <v>0</v>
      </c>
    </row>
    <row r="103" spans="2:8" x14ac:dyDescent="0.25">
      <c r="B103" s="45" t="s">
        <v>149</v>
      </c>
      <c r="C103" s="250">
        <f>C6</f>
        <v>1024758.6699999999</v>
      </c>
      <c r="D103" s="250">
        <f t="shared" ref="D103:F103" si="58">D6</f>
        <v>1362572.44</v>
      </c>
      <c r="E103" s="250">
        <f t="shared" si="58"/>
        <v>1362572.44</v>
      </c>
      <c r="F103" s="250">
        <f t="shared" si="58"/>
        <v>1269271.3600000001</v>
      </c>
      <c r="G103" s="136">
        <f t="shared" si="48"/>
        <v>93.15257836860404</v>
      </c>
      <c r="H103" s="136">
        <f t="shared" si="49"/>
        <v>93.15257836860404</v>
      </c>
    </row>
    <row r="104" spans="2:8" x14ac:dyDescent="0.25">
      <c r="B104" s="45" t="s">
        <v>150</v>
      </c>
      <c r="C104" s="250">
        <f>C40</f>
        <v>1026679.7099999998</v>
      </c>
      <c r="D104" s="250">
        <f t="shared" ref="D104:F104" si="59">D40</f>
        <v>1362572.44</v>
      </c>
      <c r="E104" s="250">
        <f t="shared" si="59"/>
        <v>1362572.44</v>
      </c>
      <c r="F104" s="250">
        <f t="shared" si="59"/>
        <v>1258011.7000000002</v>
      </c>
      <c r="G104" s="136">
        <f t="shared" si="48"/>
        <v>92.326225239077957</v>
      </c>
      <c r="H104" s="136">
        <f t="shared" si="49"/>
        <v>92.326225239077957</v>
      </c>
    </row>
    <row r="105" spans="2:8" x14ac:dyDescent="0.25">
      <c r="B105" s="190" t="s">
        <v>151</v>
      </c>
      <c r="C105" s="250">
        <v>32252.799999999999</v>
      </c>
      <c r="D105" s="250">
        <v>22253</v>
      </c>
      <c r="E105" s="250">
        <v>22253</v>
      </c>
      <c r="F105" s="250">
        <v>30331.759999999998</v>
      </c>
      <c r="G105" s="136">
        <f t="shared" si="48"/>
        <v>136.30413876780659</v>
      </c>
      <c r="H105" s="136">
        <f t="shared" si="49"/>
        <v>136.30413876780659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5"/>
  <sheetViews>
    <sheetView workbookViewId="0">
      <selection activeCell="M9" sqref="M9"/>
    </sheetView>
  </sheetViews>
  <sheetFormatPr defaultColWidth="8.85546875" defaultRowHeight="15" x14ac:dyDescent="0.25"/>
  <cols>
    <col min="1" max="1" width="8.85546875" style="40"/>
    <col min="2" max="2" width="9.85546875" style="40" bestFit="1" customWidth="1"/>
    <col min="3" max="3" width="8.42578125" style="40" bestFit="1" customWidth="1"/>
    <col min="4" max="4" width="6.140625" style="40" customWidth="1"/>
    <col min="5" max="5" width="42.28515625" style="40" customWidth="1"/>
    <col min="6" max="6" width="19.28515625" style="40" customWidth="1"/>
    <col min="7" max="7" width="21.28515625" style="40" customWidth="1"/>
    <col min="8" max="8" width="25.28515625" style="40" customWidth="1"/>
    <col min="9" max="9" width="15.7109375" style="170" customWidth="1"/>
    <col min="10" max="16384" width="8.85546875" style="40"/>
  </cols>
  <sheetData>
    <row r="1" spans="2:9" ht="17.45" x14ac:dyDescent="0.25">
      <c r="B1" s="39"/>
      <c r="C1" s="39"/>
      <c r="D1" s="39"/>
      <c r="E1" s="39"/>
      <c r="F1" s="39"/>
      <c r="G1" s="39"/>
      <c r="H1" s="39"/>
      <c r="I1" s="169"/>
    </row>
    <row r="2" spans="2:9" ht="18" customHeight="1" x14ac:dyDescent="0.3">
      <c r="B2" s="298" t="s">
        <v>12</v>
      </c>
      <c r="C2" s="334"/>
      <c r="D2" s="334"/>
      <c r="E2" s="334"/>
      <c r="F2" s="334"/>
      <c r="G2" s="334"/>
      <c r="H2" s="334"/>
      <c r="I2" s="334"/>
    </row>
    <row r="3" spans="2:9" ht="17.45" x14ac:dyDescent="0.25">
      <c r="B3" s="39"/>
      <c r="C3" s="39"/>
      <c r="D3" s="39"/>
      <c r="E3" s="39"/>
      <c r="F3" s="39"/>
      <c r="G3" s="39"/>
      <c r="H3" s="39"/>
      <c r="I3" s="169"/>
    </row>
    <row r="4" spans="2:9" ht="15.75" x14ac:dyDescent="0.25">
      <c r="B4" s="335" t="s">
        <v>61</v>
      </c>
      <c r="C4" s="335"/>
      <c r="D4" s="335"/>
      <c r="E4" s="335"/>
      <c r="F4" s="335"/>
      <c r="G4" s="335"/>
      <c r="H4" s="335"/>
      <c r="I4" s="335"/>
    </row>
    <row r="5" spans="2:9" ht="17.45" x14ac:dyDescent="0.25">
      <c r="B5" s="39"/>
      <c r="C5" s="39"/>
      <c r="D5" s="39"/>
      <c r="E5" s="39"/>
      <c r="F5" s="39"/>
      <c r="G5" s="39"/>
      <c r="H5" s="39"/>
      <c r="I5" s="169"/>
    </row>
    <row r="6" spans="2:9" ht="25.5" x14ac:dyDescent="0.25">
      <c r="B6" s="294" t="s">
        <v>8</v>
      </c>
      <c r="C6" s="295"/>
      <c r="D6" s="295"/>
      <c r="E6" s="296"/>
      <c r="F6" s="42" t="s">
        <v>197</v>
      </c>
      <c r="G6" s="42" t="s">
        <v>198</v>
      </c>
      <c r="H6" s="42" t="s">
        <v>206</v>
      </c>
      <c r="I6" s="164" t="s">
        <v>45</v>
      </c>
    </row>
    <row r="7" spans="2:9" s="146" customFormat="1" ht="15.75" customHeight="1" x14ac:dyDescent="0.2">
      <c r="B7" s="336">
        <v>1</v>
      </c>
      <c r="C7" s="337"/>
      <c r="D7" s="337"/>
      <c r="E7" s="338"/>
      <c r="F7" s="145">
        <v>2</v>
      </c>
      <c r="G7" s="145">
        <v>3</v>
      </c>
      <c r="H7" s="145">
        <v>4</v>
      </c>
      <c r="I7" s="165" t="s">
        <v>243</v>
      </c>
    </row>
    <row r="8" spans="2:9" s="148" customFormat="1" ht="30" customHeight="1" x14ac:dyDescent="0.25">
      <c r="B8" s="339">
        <v>15815</v>
      </c>
      <c r="C8" s="340"/>
      <c r="D8" s="341"/>
      <c r="E8" s="147" t="s">
        <v>174</v>
      </c>
      <c r="F8" s="160">
        <f>F9+F12</f>
        <v>1362572.44</v>
      </c>
      <c r="G8" s="160">
        <f t="shared" ref="G8:H8" si="0">G9+G12</f>
        <v>1362572.44</v>
      </c>
      <c r="H8" s="160">
        <f t="shared" si="0"/>
        <v>1269271.3599999999</v>
      </c>
      <c r="I8" s="159">
        <f t="shared" ref="I8:I13" si="1">H8/G8*100</f>
        <v>93.152578368604011</v>
      </c>
    </row>
    <row r="9" spans="2:9" s="168" customFormat="1" ht="30" customHeight="1" x14ac:dyDescent="0.3">
      <c r="B9" s="342" t="s">
        <v>175</v>
      </c>
      <c r="C9" s="343"/>
      <c r="D9" s="344"/>
      <c r="E9" s="176" t="s">
        <v>176</v>
      </c>
      <c r="F9" s="163">
        <f>F10+F11</f>
        <v>75972.44</v>
      </c>
      <c r="G9" s="163">
        <f t="shared" ref="G9:H9" si="2">G10+G11</f>
        <v>75972.44</v>
      </c>
      <c r="H9" s="163">
        <f t="shared" si="2"/>
        <v>84004.94</v>
      </c>
      <c r="I9" s="166">
        <f t="shared" si="1"/>
        <v>110.57291301951075</v>
      </c>
    </row>
    <row r="10" spans="2:9" s="148" customFormat="1" ht="15.75" customHeight="1" x14ac:dyDescent="0.25">
      <c r="B10" s="303" t="s">
        <v>219</v>
      </c>
      <c r="C10" s="304"/>
      <c r="D10" s="305"/>
      <c r="E10" s="150" t="s">
        <v>192</v>
      </c>
      <c r="F10" s="161">
        <f>F20</f>
        <v>11000</v>
      </c>
      <c r="G10" s="161">
        <f t="shared" ref="G10" si="3">G20</f>
        <v>11000</v>
      </c>
      <c r="H10" s="161">
        <v>19032.5</v>
      </c>
      <c r="I10" s="167">
        <f t="shared" si="1"/>
        <v>173.02272727272728</v>
      </c>
    </row>
    <row r="11" spans="2:9" s="148" customFormat="1" ht="15.75" customHeight="1" x14ac:dyDescent="0.3">
      <c r="B11" s="303" t="s">
        <v>177</v>
      </c>
      <c r="C11" s="304"/>
      <c r="D11" s="305"/>
      <c r="E11" s="150" t="s">
        <v>178</v>
      </c>
      <c r="F11" s="161">
        <f>F76</f>
        <v>64972.44</v>
      </c>
      <c r="G11" s="161">
        <f t="shared" ref="G11:H11" si="4">G76</f>
        <v>64972.44</v>
      </c>
      <c r="H11" s="161">
        <f t="shared" si="4"/>
        <v>64972.439999999995</v>
      </c>
      <c r="I11" s="167">
        <f t="shared" si="1"/>
        <v>99.999999999999986</v>
      </c>
    </row>
    <row r="12" spans="2:9" s="168" customFormat="1" ht="30" customHeight="1" x14ac:dyDescent="0.25">
      <c r="B12" s="177">
        <v>1003</v>
      </c>
      <c r="C12" s="178"/>
      <c r="D12" s="179"/>
      <c r="E12" s="176" t="s">
        <v>193</v>
      </c>
      <c r="F12" s="163">
        <f>F13+F14+F15+F16+F17+F18</f>
        <v>1286600</v>
      </c>
      <c r="G12" s="163">
        <f t="shared" ref="G12:H12" si="5">G13+G14+G15+G16+G17+G18</f>
        <v>1286600</v>
      </c>
      <c r="H12" s="163">
        <f t="shared" si="5"/>
        <v>1185266.42</v>
      </c>
      <c r="I12" s="166">
        <f t="shared" si="1"/>
        <v>92.123925073838024</v>
      </c>
    </row>
    <row r="13" spans="2:9" s="148" customFormat="1" ht="15.75" customHeight="1" x14ac:dyDescent="0.3">
      <c r="B13" s="306" t="s">
        <v>181</v>
      </c>
      <c r="C13" s="307"/>
      <c r="D13" s="308"/>
      <c r="E13" s="249" t="s">
        <v>182</v>
      </c>
      <c r="F13" s="162">
        <f>F124</f>
        <v>2500</v>
      </c>
      <c r="G13" s="162">
        <v>2500</v>
      </c>
      <c r="H13" s="162">
        <v>2485.59</v>
      </c>
      <c r="I13" s="167">
        <f t="shared" si="1"/>
        <v>99.423600000000008</v>
      </c>
    </row>
    <row r="14" spans="2:9" s="148" customFormat="1" ht="15.75" customHeight="1" x14ac:dyDescent="0.3">
      <c r="B14" s="303" t="s">
        <v>183</v>
      </c>
      <c r="C14" s="304"/>
      <c r="D14" s="305"/>
      <c r="E14" s="249" t="s">
        <v>184</v>
      </c>
      <c r="F14" s="162">
        <f>F180</f>
        <v>15950</v>
      </c>
      <c r="G14" s="162">
        <f t="shared" ref="G14" si="6">G180</f>
        <v>15950</v>
      </c>
      <c r="H14" s="162">
        <v>10816.04</v>
      </c>
      <c r="I14" s="167">
        <f t="shared" ref="I14:I18" si="7">H14/G14*100</f>
        <v>67.812163009404387</v>
      </c>
    </row>
    <row r="15" spans="2:9" s="148" customFormat="1" ht="15.75" customHeight="1" x14ac:dyDescent="0.3">
      <c r="B15" s="303" t="s">
        <v>188</v>
      </c>
      <c r="C15" s="304"/>
      <c r="D15" s="305"/>
      <c r="E15" s="249" t="s">
        <v>189</v>
      </c>
      <c r="F15" s="162">
        <f>F236</f>
        <v>1199350</v>
      </c>
      <c r="G15" s="162">
        <f t="shared" ref="G15" si="8">G236</f>
        <v>1199350</v>
      </c>
      <c r="H15" s="162">
        <v>1121890.76</v>
      </c>
      <c r="I15" s="167">
        <f t="shared" si="7"/>
        <v>93.541565014382783</v>
      </c>
    </row>
    <row r="16" spans="2:9" s="148" customFormat="1" ht="15.75" customHeight="1" x14ac:dyDescent="0.3">
      <c r="B16" s="303" t="s">
        <v>185</v>
      </c>
      <c r="C16" s="304"/>
      <c r="D16" s="305"/>
      <c r="E16" s="249" t="s">
        <v>242</v>
      </c>
      <c r="F16" s="162">
        <f>F294</f>
        <v>30300</v>
      </c>
      <c r="G16" s="162">
        <f t="shared" ref="G16:H16" si="9">G294</f>
        <v>30300</v>
      </c>
      <c r="H16" s="162">
        <f t="shared" si="9"/>
        <v>27896.43</v>
      </c>
      <c r="I16" s="167">
        <f t="shared" si="7"/>
        <v>92.067425742574258</v>
      </c>
    </row>
    <row r="17" spans="1:9" s="148" customFormat="1" ht="15.75" customHeight="1" x14ac:dyDescent="0.3">
      <c r="B17" s="306" t="s">
        <v>187</v>
      </c>
      <c r="C17" s="307"/>
      <c r="D17" s="308"/>
      <c r="E17" s="249" t="s">
        <v>190</v>
      </c>
      <c r="F17" s="162">
        <f>F350</f>
        <v>30000</v>
      </c>
      <c r="G17" s="162">
        <f t="shared" ref="G17" si="10">G350</f>
        <v>30000</v>
      </c>
      <c r="H17" s="162">
        <v>19717.599999999999</v>
      </c>
      <c r="I17" s="167">
        <f t="shared" si="7"/>
        <v>65.725333333333325</v>
      </c>
    </row>
    <row r="18" spans="1:9" s="148" customFormat="1" ht="15.75" customHeight="1" x14ac:dyDescent="0.3">
      <c r="B18" s="309" t="s">
        <v>241</v>
      </c>
      <c r="C18" s="309"/>
      <c r="D18" s="309"/>
      <c r="E18" s="148" t="s">
        <v>180</v>
      </c>
      <c r="F18" s="162">
        <f>F408</f>
        <v>8500</v>
      </c>
      <c r="G18" s="162">
        <f t="shared" ref="G18" si="11">G408</f>
        <v>8500</v>
      </c>
      <c r="H18" s="162">
        <v>2460</v>
      </c>
      <c r="I18" s="167">
        <f t="shared" si="7"/>
        <v>28.941176470588236</v>
      </c>
    </row>
    <row r="19" spans="1:9" s="148" customFormat="1" ht="30" customHeight="1" x14ac:dyDescent="0.25">
      <c r="B19" s="339">
        <v>15815</v>
      </c>
      <c r="C19" s="340"/>
      <c r="D19" s="341"/>
      <c r="E19" s="147" t="s">
        <v>179</v>
      </c>
      <c r="F19" s="160">
        <f>F20+F76+F124+F180+F236+F294+F350+F408</f>
        <v>1362572.44</v>
      </c>
      <c r="G19" s="160">
        <f>G20+G76+G124+G180+G236+G294+G350+G408</f>
        <v>1362572.44</v>
      </c>
      <c r="H19" s="160">
        <f>H20+H76+H124+H180+H236+H294+H350+H408</f>
        <v>1258011.7</v>
      </c>
      <c r="I19" s="159">
        <f>H19/F19*100</f>
        <v>92.326225239077928</v>
      </c>
    </row>
    <row r="20" spans="1:9" s="148" customFormat="1" ht="30" customHeight="1" x14ac:dyDescent="0.25">
      <c r="B20" s="331" t="s">
        <v>219</v>
      </c>
      <c r="C20" s="332"/>
      <c r="D20" s="333"/>
      <c r="E20" s="158" t="s">
        <v>191</v>
      </c>
      <c r="F20" s="163">
        <f>F21+F66</f>
        <v>11000</v>
      </c>
      <c r="G20" s="163">
        <f>G21+G66</f>
        <v>11000</v>
      </c>
      <c r="H20" s="163">
        <f>H21+H66</f>
        <v>21114</v>
      </c>
      <c r="I20" s="166">
        <f t="shared" ref="I20:I83" si="12">H20/F20*100</f>
        <v>191.94545454545454</v>
      </c>
    </row>
    <row r="21" spans="1:9" s="148" customFormat="1" ht="16.149999999999999" customHeight="1" x14ac:dyDescent="0.3">
      <c r="A21" s="157"/>
      <c r="B21" s="153"/>
      <c r="C21" s="154"/>
      <c r="D21" s="155">
        <v>3</v>
      </c>
      <c r="E21" s="156" t="s">
        <v>4</v>
      </c>
      <c r="F21" s="160">
        <f>F23+F32+F62</f>
        <v>11000</v>
      </c>
      <c r="G21" s="160">
        <f>G23+G32+G62</f>
        <v>11000</v>
      </c>
      <c r="H21" s="160">
        <f>H23+H32+H62</f>
        <v>21114</v>
      </c>
      <c r="I21" s="159">
        <f t="shared" si="12"/>
        <v>191.94545454545454</v>
      </c>
    </row>
    <row r="22" spans="1:9" s="148" customFormat="1" ht="16.149999999999999" customHeight="1" x14ac:dyDescent="0.3">
      <c r="A22" s="157"/>
      <c r="B22" s="153"/>
      <c r="C22" s="154"/>
      <c r="D22" s="155">
        <v>4</v>
      </c>
      <c r="E22" s="156" t="s">
        <v>6</v>
      </c>
      <c r="F22" s="160">
        <f>F66</f>
        <v>0</v>
      </c>
      <c r="G22" s="160">
        <f t="shared" ref="G22:H22" si="13">G66</f>
        <v>0</v>
      </c>
      <c r="H22" s="160">
        <f t="shared" si="13"/>
        <v>0</v>
      </c>
      <c r="I22" s="159" t="e">
        <f t="shared" si="12"/>
        <v>#DIV/0!</v>
      </c>
    </row>
    <row r="23" spans="1:9" s="227" customFormat="1" ht="16.149999999999999" customHeight="1" x14ac:dyDescent="0.3">
      <c r="B23" s="328">
        <v>31</v>
      </c>
      <c r="C23" s="329"/>
      <c r="D23" s="330"/>
      <c r="E23" s="229" t="s">
        <v>5</v>
      </c>
      <c r="F23" s="237">
        <f>F24+F28+F30</f>
        <v>8300</v>
      </c>
      <c r="G23" s="237">
        <f t="shared" ref="G23:H23" si="14">G24+G28+G30</f>
        <v>8300</v>
      </c>
      <c r="H23" s="237">
        <f t="shared" si="14"/>
        <v>9075.99</v>
      </c>
      <c r="I23" s="248">
        <f t="shared" si="12"/>
        <v>109.34927710843374</v>
      </c>
    </row>
    <row r="24" spans="1:9" s="227" customFormat="1" ht="16.149999999999999" customHeight="1" x14ac:dyDescent="0.25">
      <c r="B24" s="310">
        <v>311</v>
      </c>
      <c r="C24" s="311"/>
      <c r="D24" s="312"/>
      <c r="E24" s="233" t="s">
        <v>236</v>
      </c>
      <c r="F24" s="231">
        <f>F25+F26+F27</f>
        <v>6500</v>
      </c>
      <c r="G24" s="231">
        <f t="shared" ref="G24:H24" si="15">G25+G26+G27</f>
        <v>6500</v>
      </c>
      <c r="H24" s="231">
        <f t="shared" si="15"/>
        <v>6484.8</v>
      </c>
      <c r="I24" s="247">
        <f t="shared" si="12"/>
        <v>99.766153846153856</v>
      </c>
    </row>
    <row r="25" spans="1:9" s="227" customFormat="1" ht="16.149999999999999" customHeight="1" x14ac:dyDescent="0.25">
      <c r="B25" s="322">
        <v>3111</v>
      </c>
      <c r="C25" s="323"/>
      <c r="D25" s="324"/>
      <c r="E25" s="244" t="s">
        <v>234</v>
      </c>
      <c r="F25" s="219">
        <v>6500</v>
      </c>
      <c r="G25" s="219">
        <v>6500</v>
      </c>
      <c r="H25" s="219">
        <v>6484.8</v>
      </c>
      <c r="I25" s="167">
        <f t="shared" si="12"/>
        <v>99.766153846153856</v>
      </c>
    </row>
    <row r="26" spans="1:9" s="227" customFormat="1" ht="16.149999999999999" customHeight="1" x14ac:dyDescent="0.25">
      <c r="B26" s="322">
        <v>3113</v>
      </c>
      <c r="C26" s="323"/>
      <c r="D26" s="324"/>
      <c r="E26" s="244" t="s">
        <v>89</v>
      </c>
      <c r="F26" s="219">
        <v>0</v>
      </c>
      <c r="G26" s="219">
        <v>0</v>
      </c>
      <c r="H26" s="219">
        <v>0</v>
      </c>
      <c r="I26" s="167" t="e">
        <f t="shared" si="12"/>
        <v>#DIV/0!</v>
      </c>
    </row>
    <row r="27" spans="1:9" s="227" customFormat="1" ht="16.149999999999999" customHeight="1" x14ac:dyDescent="0.25">
      <c r="B27" s="322">
        <v>3114</v>
      </c>
      <c r="C27" s="323"/>
      <c r="D27" s="324"/>
      <c r="E27" s="244" t="s">
        <v>235</v>
      </c>
      <c r="F27" s="219">
        <v>0</v>
      </c>
      <c r="G27" s="219">
        <v>0</v>
      </c>
      <c r="H27" s="219">
        <v>0</v>
      </c>
      <c r="I27" s="167" t="e">
        <f t="shared" si="12"/>
        <v>#DIV/0!</v>
      </c>
    </row>
    <row r="28" spans="1:9" s="227" customFormat="1" ht="16.149999999999999" customHeight="1" x14ac:dyDescent="0.25">
      <c r="B28" s="310">
        <v>312</v>
      </c>
      <c r="C28" s="311"/>
      <c r="D28" s="312"/>
      <c r="E28" s="230" t="s">
        <v>91</v>
      </c>
      <c r="F28" s="245">
        <f>F29</f>
        <v>700</v>
      </c>
      <c r="G28" s="245">
        <f t="shared" ref="G28:H28" si="16">G29</f>
        <v>700</v>
      </c>
      <c r="H28" s="245">
        <f t="shared" si="16"/>
        <v>1395</v>
      </c>
      <c r="I28" s="247">
        <f t="shared" si="12"/>
        <v>199.28571428571428</v>
      </c>
    </row>
    <row r="29" spans="1:9" s="227" customFormat="1" ht="16.149999999999999" customHeight="1" x14ac:dyDescent="0.25">
      <c r="B29" s="322">
        <v>3121</v>
      </c>
      <c r="C29" s="323"/>
      <c r="D29" s="324"/>
      <c r="E29" s="244" t="s">
        <v>91</v>
      </c>
      <c r="F29" s="219">
        <v>700</v>
      </c>
      <c r="G29" s="219">
        <v>700</v>
      </c>
      <c r="H29" s="219">
        <v>1395</v>
      </c>
      <c r="I29" s="167">
        <f t="shared" si="12"/>
        <v>199.28571428571428</v>
      </c>
    </row>
    <row r="30" spans="1:9" s="227" customFormat="1" ht="16.149999999999999" customHeight="1" x14ac:dyDescent="0.25">
      <c r="B30" s="310">
        <v>313</v>
      </c>
      <c r="C30" s="311"/>
      <c r="D30" s="312"/>
      <c r="E30" s="230" t="s">
        <v>92</v>
      </c>
      <c r="F30" s="231">
        <f>F31</f>
        <v>1100</v>
      </c>
      <c r="G30" s="231">
        <f t="shared" ref="G30:H30" si="17">G31</f>
        <v>1100</v>
      </c>
      <c r="H30" s="231">
        <f t="shared" si="17"/>
        <v>1196.19</v>
      </c>
      <c r="I30" s="247">
        <f t="shared" si="12"/>
        <v>108.74454545454546</v>
      </c>
    </row>
    <row r="31" spans="1:9" s="227" customFormat="1" ht="16.149999999999999" customHeight="1" x14ac:dyDescent="0.25">
      <c r="B31" s="325">
        <v>3132</v>
      </c>
      <c r="C31" s="326"/>
      <c r="D31" s="327"/>
      <c r="E31" s="244" t="s">
        <v>237</v>
      </c>
      <c r="F31" s="219">
        <v>1100</v>
      </c>
      <c r="G31" s="219">
        <v>1100</v>
      </c>
      <c r="H31" s="219">
        <v>1196.19</v>
      </c>
      <c r="I31" s="167">
        <f t="shared" si="12"/>
        <v>108.74454545454546</v>
      </c>
    </row>
    <row r="32" spans="1:9" s="227" customFormat="1" ht="16.149999999999999" customHeight="1" x14ac:dyDescent="0.25">
      <c r="B32" s="328">
        <v>32</v>
      </c>
      <c r="C32" s="329"/>
      <c r="D32" s="330"/>
      <c r="E32" s="229" t="s">
        <v>14</v>
      </c>
      <c r="F32" s="237">
        <f>F33+F37+F44+F54</f>
        <v>2700</v>
      </c>
      <c r="G32" s="237">
        <f t="shared" ref="G32:H32" si="18">G33+G37+G44+G54</f>
        <v>2700</v>
      </c>
      <c r="H32" s="237">
        <f t="shared" si="18"/>
        <v>12038.01</v>
      </c>
      <c r="I32" s="248">
        <f t="shared" si="12"/>
        <v>445.85222222222222</v>
      </c>
    </row>
    <row r="33" spans="2:9" s="148" customFormat="1" ht="16.149999999999999" customHeight="1" x14ac:dyDescent="0.25">
      <c r="B33" s="310">
        <v>321</v>
      </c>
      <c r="C33" s="311"/>
      <c r="D33" s="312"/>
      <c r="E33" s="230" t="s">
        <v>220</v>
      </c>
      <c r="F33" s="231">
        <f>F34+F35+F36</f>
        <v>550</v>
      </c>
      <c r="G33" s="231">
        <f t="shared" ref="G33:H33" si="19">G34+G35+G36</f>
        <v>550</v>
      </c>
      <c r="H33" s="231">
        <f t="shared" si="19"/>
        <v>526.85</v>
      </c>
      <c r="I33" s="247">
        <f t="shared" si="12"/>
        <v>95.790909090909096</v>
      </c>
    </row>
    <row r="34" spans="2:9" s="148" customFormat="1" ht="16.149999999999999" customHeight="1" x14ac:dyDescent="0.25">
      <c r="B34" s="303">
        <v>3211</v>
      </c>
      <c r="C34" s="304"/>
      <c r="D34" s="305"/>
      <c r="E34" s="149" t="s">
        <v>30</v>
      </c>
      <c r="F34" s="161">
        <v>250</v>
      </c>
      <c r="G34" s="161">
        <v>250</v>
      </c>
      <c r="H34" s="162">
        <v>306.60000000000002</v>
      </c>
      <c r="I34" s="167">
        <f t="shared" si="12"/>
        <v>122.64000000000001</v>
      </c>
    </row>
    <row r="35" spans="2:9" s="148" customFormat="1" ht="16.149999999999999" customHeight="1" x14ac:dyDescent="0.25">
      <c r="B35" s="303">
        <v>3212</v>
      </c>
      <c r="C35" s="304"/>
      <c r="D35" s="305"/>
      <c r="E35" s="149" t="s">
        <v>221</v>
      </c>
      <c r="F35" s="161">
        <v>300</v>
      </c>
      <c r="G35" s="161">
        <v>300</v>
      </c>
      <c r="H35" s="162">
        <v>220.25</v>
      </c>
      <c r="I35" s="167">
        <f t="shared" si="12"/>
        <v>73.416666666666657</v>
      </c>
    </row>
    <row r="36" spans="2:9" s="148" customFormat="1" ht="16.149999999999999" customHeight="1" x14ac:dyDescent="0.25">
      <c r="B36" s="303">
        <v>3213</v>
      </c>
      <c r="C36" s="304"/>
      <c r="D36" s="305"/>
      <c r="E36" s="149" t="s">
        <v>222</v>
      </c>
      <c r="F36" s="161">
        <v>0</v>
      </c>
      <c r="G36" s="161">
        <v>0</v>
      </c>
      <c r="H36" s="162">
        <v>0</v>
      </c>
      <c r="I36" s="167" t="e">
        <f t="shared" si="12"/>
        <v>#DIV/0!</v>
      </c>
    </row>
    <row r="37" spans="2:9" s="148" customFormat="1" ht="16.149999999999999" customHeight="1" x14ac:dyDescent="0.25">
      <c r="B37" s="310">
        <v>322</v>
      </c>
      <c r="C37" s="311"/>
      <c r="D37" s="312"/>
      <c r="E37" s="230" t="s">
        <v>96</v>
      </c>
      <c r="F37" s="231">
        <f>F38+F39+F40+F41+F42+F43</f>
        <v>2000</v>
      </c>
      <c r="G37" s="231">
        <f t="shared" ref="G37" si="20">G38+G39+G40+G41+G42+G43</f>
        <v>2000</v>
      </c>
      <c r="H37" s="231">
        <f t="shared" ref="H37" si="21">H38+H39+H40+H41+H42+H43</f>
        <v>2103.7399999999998</v>
      </c>
      <c r="I37" s="247">
        <f t="shared" si="12"/>
        <v>105.18699999999998</v>
      </c>
    </row>
    <row r="38" spans="2:9" s="148" customFormat="1" ht="16.149999999999999" customHeight="1" x14ac:dyDescent="0.25">
      <c r="B38" s="303">
        <v>3221</v>
      </c>
      <c r="C38" s="304"/>
      <c r="D38" s="305"/>
      <c r="E38" s="149" t="s">
        <v>223</v>
      </c>
      <c r="F38" s="161">
        <v>1600</v>
      </c>
      <c r="G38" s="161">
        <v>1600</v>
      </c>
      <c r="H38" s="162">
        <v>1505.99</v>
      </c>
      <c r="I38" s="167">
        <f t="shared" si="12"/>
        <v>94.124375000000001</v>
      </c>
    </row>
    <row r="39" spans="2:9" s="148" customFormat="1" ht="16.149999999999999" customHeight="1" x14ac:dyDescent="0.25">
      <c r="B39" s="303">
        <v>3222</v>
      </c>
      <c r="C39" s="304"/>
      <c r="D39" s="305"/>
      <c r="E39" s="149" t="s">
        <v>98</v>
      </c>
      <c r="F39" s="161">
        <v>400</v>
      </c>
      <c r="G39" s="161">
        <v>400</v>
      </c>
      <c r="H39" s="162">
        <v>597.75</v>
      </c>
      <c r="I39" s="167">
        <f t="shared" si="12"/>
        <v>149.4375</v>
      </c>
    </row>
    <row r="40" spans="2:9" s="148" customFormat="1" ht="16.149999999999999" customHeight="1" x14ac:dyDescent="0.25">
      <c r="B40" s="303">
        <v>3223</v>
      </c>
      <c r="C40" s="304"/>
      <c r="D40" s="305"/>
      <c r="E40" s="149" t="s">
        <v>99</v>
      </c>
      <c r="F40" s="161">
        <v>0</v>
      </c>
      <c r="G40" s="161">
        <v>0</v>
      </c>
      <c r="H40" s="162">
        <v>0</v>
      </c>
      <c r="I40" s="167" t="e">
        <f t="shared" si="12"/>
        <v>#DIV/0!</v>
      </c>
    </row>
    <row r="41" spans="2:9" s="148" customFormat="1" ht="16.149999999999999" customHeight="1" x14ac:dyDescent="0.25">
      <c r="B41" s="303">
        <v>3224</v>
      </c>
      <c r="C41" s="304"/>
      <c r="D41" s="305"/>
      <c r="E41" s="149" t="s">
        <v>224</v>
      </c>
      <c r="F41" s="161">
        <v>0</v>
      </c>
      <c r="G41" s="161">
        <v>0</v>
      </c>
      <c r="H41" s="162">
        <v>0</v>
      </c>
      <c r="I41" s="167" t="e">
        <f t="shared" si="12"/>
        <v>#DIV/0!</v>
      </c>
    </row>
    <row r="42" spans="2:9" s="148" customFormat="1" ht="16.149999999999999" customHeight="1" x14ac:dyDescent="0.25">
      <c r="B42" s="303">
        <v>3225</v>
      </c>
      <c r="C42" s="304"/>
      <c r="D42" s="305"/>
      <c r="E42" s="149" t="s">
        <v>225</v>
      </c>
      <c r="F42" s="161">
        <v>0</v>
      </c>
      <c r="G42" s="161">
        <v>0</v>
      </c>
      <c r="H42" s="162">
        <v>0</v>
      </c>
      <c r="I42" s="167" t="e">
        <f t="shared" si="12"/>
        <v>#DIV/0!</v>
      </c>
    </row>
    <row r="43" spans="2:9" s="148" customFormat="1" ht="16.149999999999999" customHeight="1" x14ac:dyDescent="0.25">
      <c r="B43" s="303">
        <v>3227</v>
      </c>
      <c r="C43" s="304"/>
      <c r="D43" s="305"/>
      <c r="E43" s="149" t="s">
        <v>102</v>
      </c>
      <c r="F43" s="161">
        <v>0</v>
      </c>
      <c r="G43" s="161">
        <v>0</v>
      </c>
      <c r="H43" s="162">
        <v>0</v>
      </c>
      <c r="I43" s="167" t="e">
        <f t="shared" si="12"/>
        <v>#DIV/0!</v>
      </c>
    </row>
    <row r="44" spans="2:9" s="148" customFormat="1" ht="16.149999999999999" customHeight="1" x14ac:dyDescent="0.25">
      <c r="B44" s="310">
        <v>323</v>
      </c>
      <c r="C44" s="311"/>
      <c r="D44" s="312"/>
      <c r="E44" s="230" t="s">
        <v>111</v>
      </c>
      <c r="F44" s="231">
        <f>F45+F46+F47+F48+F49+F50+F51+F52+F53</f>
        <v>0</v>
      </c>
      <c r="G44" s="231">
        <f t="shared" ref="G44" si="22">G45+G46+G47+G48+G49+G50+G51+G52+G53</f>
        <v>0</v>
      </c>
      <c r="H44" s="231">
        <f t="shared" ref="H44" si="23">H45+H46+H47+H48+H49+H50+H51+H52+H53</f>
        <v>9287.42</v>
      </c>
      <c r="I44" s="247" t="e">
        <f t="shared" si="12"/>
        <v>#DIV/0!</v>
      </c>
    </row>
    <row r="45" spans="2:9" s="148" customFormat="1" ht="16.149999999999999" customHeight="1" x14ac:dyDescent="0.25">
      <c r="B45" s="303">
        <v>3231</v>
      </c>
      <c r="C45" s="304"/>
      <c r="D45" s="305"/>
      <c r="E45" s="149" t="s">
        <v>226</v>
      </c>
      <c r="F45" s="161">
        <v>0</v>
      </c>
      <c r="G45" s="161">
        <v>0</v>
      </c>
      <c r="H45" s="162">
        <v>755</v>
      </c>
      <c r="I45" s="167" t="e">
        <f t="shared" si="12"/>
        <v>#DIV/0!</v>
      </c>
    </row>
    <row r="46" spans="2:9" s="148" customFormat="1" ht="16.149999999999999" customHeight="1" x14ac:dyDescent="0.25">
      <c r="B46" s="303">
        <v>3232</v>
      </c>
      <c r="C46" s="304"/>
      <c r="D46" s="305"/>
      <c r="E46" s="149" t="s">
        <v>104</v>
      </c>
      <c r="F46" s="161">
        <v>0</v>
      </c>
      <c r="G46" s="161">
        <v>0</v>
      </c>
      <c r="H46" s="162">
        <v>5486.38</v>
      </c>
      <c r="I46" s="167" t="e">
        <f t="shared" si="12"/>
        <v>#DIV/0!</v>
      </c>
    </row>
    <row r="47" spans="2:9" s="148" customFormat="1" ht="16.149999999999999" customHeight="1" x14ac:dyDescent="0.25">
      <c r="B47" s="303">
        <v>3233</v>
      </c>
      <c r="C47" s="304"/>
      <c r="D47" s="305"/>
      <c r="E47" s="149" t="s">
        <v>105</v>
      </c>
      <c r="F47" s="161">
        <v>0</v>
      </c>
      <c r="G47" s="161">
        <v>0</v>
      </c>
      <c r="H47" s="162">
        <v>0</v>
      </c>
      <c r="I47" s="167" t="e">
        <f t="shared" si="12"/>
        <v>#DIV/0!</v>
      </c>
    </row>
    <row r="48" spans="2:9" s="148" customFormat="1" ht="16.149999999999999" customHeight="1" x14ac:dyDescent="0.25">
      <c r="B48" s="303">
        <v>3234</v>
      </c>
      <c r="C48" s="304"/>
      <c r="D48" s="305"/>
      <c r="E48" s="149" t="s">
        <v>106</v>
      </c>
      <c r="F48" s="161">
        <v>0</v>
      </c>
      <c r="G48" s="161">
        <v>0</v>
      </c>
      <c r="H48" s="162">
        <v>0</v>
      </c>
      <c r="I48" s="167" t="e">
        <f t="shared" si="12"/>
        <v>#DIV/0!</v>
      </c>
    </row>
    <row r="49" spans="2:9" s="148" customFormat="1" ht="16.149999999999999" customHeight="1" x14ac:dyDescent="0.25">
      <c r="B49" s="303">
        <v>3235</v>
      </c>
      <c r="C49" s="304"/>
      <c r="D49" s="305"/>
      <c r="E49" s="149" t="s">
        <v>212</v>
      </c>
      <c r="F49" s="161">
        <v>0</v>
      </c>
      <c r="G49" s="161">
        <v>0</v>
      </c>
      <c r="H49" s="162">
        <v>0</v>
      </c>
      <c r="I49" s="167" t="e">
        <f t="shared" si="12"/>
        <v>#DIV/0!</v>
      </c>
    </row>
    <row r="50" spans="2:9" s="148" customFormat="1" ht="16.149999999999999" customHeight="1" x14ac:dyDescent="0.25">
      <c r="B50" s="303">
        <v>3236</v>
      </c>
      <c r="C50" s="304"/>
      <c r="D50" s="305"/>
      <c r="E50" s="149" t="s">
        <v>107</v>
      </c>
      <c r="F50" s="161">
        <v>0</v>
      </c>
      <c r="G50" s="161">
        <v>0</v>
      </c>
      <c r="H50" s="162">
        <v>68.94</v>
      </c>
      <c r="I50" s="167" t="e">
        <f t="shared" si="12"/>
        <v>#DIV/0!</v>
      </c>
    </row>
    <row r="51" spans="2:9" s="148" customFormat="1" ht="16.149999999999999" customHeight="1" x14ac:dyDescent="0.25">
      <c r="B51" s="303">
        <v>3237</v>
      </c>
      <c r="C51" s="304"/>
      <c r="D51" s="305"/>
      <c r="E51" s="149" t="s">
        <v>108</v>
      </c>
      <c r="F51" s="161">
        <v>0</v>
      </c>
      <c r="G51" s="161">
        <v>0</v>
      </c>
      <c r="H51" s="162">
        <v>2595.02</v>
      </c>
      <c r="I51" s="167" t="e">
        <f t="shared" si="12"/>
        <v>#DIV/0!</v>
      </c>
    </row>
    <row r="52" spans="2:9" s="148" customFormat="1" ht="16.149999999999999" customHeight="1" x14ac:dyDescent="0.25">
      <c r="B52" s="303">
        <v>3238</v>
      </c>
      <c r="C52" s="304"/>
      <c r="D52" s="305"/>
      <c r="E52" s="149" t="s">
        <v>109</v>
      </c>
      <c r="F52" s="161">
        <v>0</v>
      </c>
      <c r="G52" s="161">
        <v>0</v>
      </c>
      <c r="H52" s="162">
        <v>382.08</v>
      </c>
      <c r="I52" s="167" t="e">
        <f t="shared" si="12"/>
        <v>#DIV/0!</v>
      </c>
    </row>
    <row r="53" spans="2:9" s="148" customFormat="1" ht="16.149999999999999" customHeight="1" x14ac:dyDescent="0.25">
      <c r="B53" s="303">
        <v>3239</v>
      </c>
      <c r="C53" s="304"/>
      <c r="D53" s="305"/>
      <c r="E53" s="149" t="s">
        <v>110</v>
      </c>
      <c r="F53" s="161">
        <v>0</v>
      </c>
      <c r="G53" s="161">
        <v>0</v>
      </c>
      <c r="H53" s="162">
        <v>0</v>
      </c>
      <c r="I53" s="167" t="e">
        <f t="shared" si="12"/>
        <v>#DIV/0!</v>
      </c>
    </row>
    <row r="54" spans="2:9" s="148" customFormat="1" ht="16.149999999999999" customHeight="1" x14ac:dyDescent="0.25">
      <c r="B54" s="316">
        <v>329</v>
      </c>
      <c r="C54" s="317"/>
      <c r="D54" s="318"/>
      <c r="E54" s="239" t="s">
        <v>112</v>
      </c>
      <c r="F54" s="240">
        <f>F55+F56+F57+F58+F59+F60+F61</f>
        <v>150</v>
      </c>
      <c r="G54" s="240">
        <f t="shared" ref="G54" si="24">G55+G56+G57+G58+G59+G60+G61</f>
        <v>150</v>
      </c>
      <c r="H54" s="240">
        <f t="shared" ref="H54" si="25">H55+H56+H57+H58+H59+H60+H61</f>
        <v>120</v>
      </c>
      <c r="I54" s="247">
        <f t="shared" si="12"/>
        <v>80</v>
      </c>
    </row>
    <row r="55" spans="2:9" s="148" customFormat="1" ht="28.5" customHeight="1" x14ac:dyDescent="0.25">
      <c r="B55" s="303">
        <v>3291</v>
      </c>
      <c r="C55" s="304"/>
      <c r="D55" s="305"/>
      <c r="E55" s="150" t="s">
        <v>227</v>
      </c>
      <c r="F55" s="161">
        <v>0</v>
      </c>
      <c r="G55" s="162">
        <v>0</v>
      </c>
      <c r="H55" s="162">
        <v>0</v>
      </c>
      <c r="I55" s="167" t="e">
        <f t="shared" si="12"/>
        <v>#DIV/0!</v>
      </c>
    </row>
    <row r="56" spans="2:9" s="148" customFormat="1" ht="16.149999999999999" customHeight="1" x14ac:dyDescent="0.25">
      <c r="B56" s="303">
        <v>3292</v>
      </c>
      <c r="C56" s="304"/>
      <c r="D56" s="305"/>
      <c r="E56" s="149" t="s">
        <v>113</v>
      </c>
      <c r="F56" s="161">
        <v>0</v>
      </c>
      <c r="G56" s="162">
        <v>0</v>
      </c>
      <c r="H56" s="162">
        <v>0</v>
      </c>
      <c r="I56" s="167" t="e">
        <f t="shared" si="12"/>
        <v>#DIV/0!</v>
      </c>
    </row>
    <row r="57" spans="2:9" s="148" customFormat="1" ht="16.149999999999999" customHeight="1" x14ac:dyDescent="0.25">
      <c r="B57" s="303">
        <v>3293</v>
      </c>
      <c r="C57" s="304"/>
      <c r="D57" s="305"/>
      <c r="E57" s="149" t="s">
        <v>114</v>
      </c>
      <c r="F57" s="161">
        <v>0</v>
      </c>
      <c r="G57" s="162">
        <v>0</v>
      </c>
      <c r="H57" s="162">
        <v>0</v>
      </c>
      <c r="I57" s="167" t="e">
        <f t="shared" si="12"/>
        <v>#DIV/0!</v>
      </c>
    </row>
    <row r="58" spans="2:9" s="148" customFormat="1" ht="16.149999999999999" customHeight="1" x14ac:dyDescent="0.25">
      <c r="B58" s="303">
        <v>3294</v>
      </c>
      <c r="C58" s="304"/>
      <c r="D58" s="305"/>
      <c r="E58" s="149" t="s">
        <v>228</v>
      </c>
      <c r="F58" s="161">
        <v>0</v>
      </c>
      <c r="G58" s="162">
        <v>0</v>
      </c>
      <c r="H58" s="162">
        <v>0</v>
      </c>
      <c r="I58" s="167" t="e">
        <f t="shared" si="12"/>
        <v>#DIV/0!</v>
      </c>
    </row>
    <row r="59" spans="2:9" s="148" customFormat="1" ht="16.149999999999999" customHeight="1" x14ac:dyDescent="0.25">
      <c r="B59" s="303">
        <v>3295</v>
      </c>
      <c r="C59" s="304"/>
      <c r="D59" s="305"/>
      <c r="E59" s="149" t="s">
        <v>116</v>
      </c>
      <c r="F59" s="161">
        <v>0</v>
      </c>
      <c r="G59" s="162">
        <v>0</v>
      </c>
      <c r="H59" s="162">
        <v>0</v>
      </c>
      <c r="I59" s="167" t="e">
        <f t="shared" si="12"/>
        <v>#DIV/0!</v>
      </c>
    </row>
    <row r="60" spans="2:9" s="148" customFormat="1" ht="16.149999999999999" customHeight="1" x14ac:dyDescent="0.25">
      <c r="B60" s="303">
        <v>3296</v>
      </c>
      <c r="C60" s="304"/>
      <c r="D60" s="305"/>
      <c r="E60" s="149" t="s">
        <v>117</v>
      </c>
      <c r="F60" s="161">
        <v>100</v>
      </c>
      <c r="G60" s="162">
        <v>100</v>
      </c>
      <c r="H60" s="162">
        <v>70</v>
      </c>
      <c r="I60" s="167">
        <f t="shared" si="12"/>
        <v>70</v>
      </c>
    </row>
    <row r="61" spans="2:9" s="148" customFormat="1" ht="16.149999999999999" customHeight="1" x14ac:dyDescent="0.25">
      <c r="B61" s="303">
        <v>3299</v>
      </c>
      <c r="C61" s="304"/>
      <c r="D61" s="305"/>
      <c r="E61" s="149" t="s">
        <v>112</v>
      </c>
      <c r="F61" s="161">
        <v>50</v>
      </c>
      <c r="G61" s="162">
        <v>50</v>
      </c>
      <c r="H61" s="162">
        <v>50</v>
      </c>
      <c r="I61" s="167">
        <f t="shared" si="12"/>
        <v>100</v>
      </c>
    </row>
    <row r="62" spans="2:9" s="148" customFormat="1" ht="16.149999999999999" customHeight="1" x14ac:dyDescent="0.25">
      <c r="B62" s="319">
        <v>34</v>
      </c>
      <c r="C62" s="320"/>
      <c r="D62" s="321"/>
      <c r="E62" s="241" t="s">
        <v>118</v>
      </c>
      <c r="F62" s="242">
        <f>F63</f>
        <v>0</v>
      </c>
      <c r="G62" s="242">
        <f t="shared" ref="G62" si="26">G63</f>
        <v>0</v>
      </c>
      <c r="H62" s="242">
        <f t="shared" ref="H62" si="27">H63</f>
        <v>0</v>
      </c>
      <c r="I62" s="248" t="e">
        <f t="shared" si="12"/>
        <v>#DIV/0!</v>
      </c>
    </row>
    <row r="63" spans="2:9" s="228" customFormat="1" ht="16.149999999999999" customHeight="1" x14ac:dyDescent="0.25">
      <c r="B63" s="316">
        <v>343</v>
      </c>
      <c r="C63" s="317"/>
      <c r="D63" s="318"/>
      <c r="E63" s="239" t="s">
        <v>119</v>
      </c>
      <c r="F63" s="240">
        <f>F65+F64</f>
        <v>0</v>
      </c>
      <c r="G63" s="240">
        <f t="shared" ref="G63" si="28">G65+G64</f>
        <v>0</v>
      </c>
      <c r="H63" s="240">
        <f t="shared" ref="H63" si="29">H65+H64</f>
        <v>0</v>
      </c>
      <c r="I63" s="247" t="e">
        <f t="shared" si="12"/>
        <v>#DIV/0!</v>
      </c>
    </row>
    <row r="64" spans="2:9" s="224" customFormat="1" ht="16.149999999999999" customHeight="1" x14ac:dyDescent="0.25">
      <c r="B64" s="322">
        <v>3431</v>
      </c>
      <c r="C64" s="323"/>
      <c r="D64" s="324"/>
      <c r="E64" s="218" t="s">
        <v>120</v>
      </c>
      <c r="F64" s="219">
        <v>0</v>
      </c>
      <c r="G64" s="220">
        <v>0</v>
      </c>
      <c r="H64" s="220">
        <v>0</v>
      </c>
      <c r="I64" s="167" t="e">
        <f t="shared" si="12"/>
        <v>#DIV/0!</v>
      </c>
    </row>
    <row r="65" spans="1:9" s="224" customFormat="1" ht="16.149999999999999" customHeight="1" x14ac:dyDescent="0.25">
      <c r="B65" s="322">
        <v>3433</v>
      </c>
      <c r="C65" s="323"/>
      <c r="D65" s="324"/>
      <c r="E65" s="218" t="s">
        <v>229</v>
      </c>
      <c r="F65" s="219">
        <v>0</v>
      </c>
      <c r="G65" s="220">
        <v>0</v>
      </c>
      <c r="H65" s="220">
        <v>0</v>
      </c>
      <c r="I65" s="167" t="e">
        <f t="shared" si="12"/>
        <v>#DIV/0!</v>
      </c>
    </row>
    <row r="66" spans="1:9" s="148" customFormat="1" ht="16.149999999999999" customHeight="1" x14ac:dyDescent="0.25">
      <c r="B66" s="152"/>
      <c r="C66" s="151"/>
      <c r="D66" s="155">
        <v>4</v>
      </c>
      <c r="E66" s="156" t="s">
        <v>6</v>
      </c>
      <c r="F66" s="160">
        <f>F67</f>
        <v>0</v>
      </c>
      <c r="G66" s="160">
        <f t="shared" ref="G66:H66" si="30">G67</f>
        <v>0</v>
      </c>
      <c r="H66" s="160">
        <f t="shared" si="30"/>
        <v>0</v>
      </c>
      <c r="I66" s="159" t="e">
        <f t="shared" si="12"/>
        <v>#DIV/0!</v>
      </c>
    </row>
    <row r="67" spans="1:9" s="223" customFormat="1" ht="16.149999999999999" customHeight="1" x14ac:dyDescent="0.25">
      <c r="B67" s="235"/>
      <c r="C67" s="236"/>
      <c r="D67" s="225">
        <v>42</v>
      </c>
      <c r="E67" s="221" t="s">
        <v>6</v>
      </c>
      <c r="F67" s="222">
        <f>F68+F71+F74</f>
        <v>0</v>
      </c>
      <c r="G67" s="222">
        <f t="shared" ref="G67" si="31">G68+G71+G74</f>
        <v>0</v>
      </c>
      <c r="H67" s="222">
        <f t="shared" ref="H67" si="32">H68+H71+H74</f>
        <v>0</v>
      </c>
      <c r="I67" s="167" t="e">
        <f t="shared" si="12"/>
        <v>#DIV/0!</v>
      </c>
    </row>
    <row r="68" spans="1:9" s="148" customFormat="1" ht="16.149999999999999" customHeight="1" x14ac:dyDescent="0.25">
      <c r="B68" s="310">
        <v>421</v>
      </c>
      <c r="C68" s="311"/>
      <c r="D68" s="312"/>
      <c r="E68" s="232" t="s">
        <v>230</v>
      </c>
      <c r="F68" s="243"/>
      <c r="G68" s="243"/>
      <c r="H68" s="243"/>
      <c r="I68" s="247" t="e">
        <f t="shared" si="12"/>
        <v>#DIV/0!</v>
      </c>
    </row>
    <row r="69" spans="1:9" s="148" customFormat="1" ht="16.149999999999999" customHeight="1" x14ac:dyDescent="0.25">
      <c r="B69" s="303">
        <v>4212</v>
      </c>
      <c r="C69" s="304"/>
      <c r="D69" s="305"/>
      <c r="E69" s="149" t="s">
        <v>233</v>
      </c>
      <c r="F69" s="161">
        <v>0</v>
      </c>
      <c r="G69" s="161">
        <v>0</v>
      </c>
      <c r="H69" s="161">
        <v>0</v>
      </c>
      <c r="I69" s="167" t="e">
        <f t="shared" si="12"/>
        <v>#DIV/0!</v>
      </c>
    </row>
    <row r="70" spans="1:9" s="148" customFormat="1" ht="16.149999999999999" customHeight="1" x14ac:dyDescent="0.25">
      <c r="B70" s="303">
        <v>4221</v>
      </c>
      <c r="C70" s="304"/>
      <c r="D70" s="305"/>
      <c r="E70" s="149" t="s">
        <v>130</v>
      </c>
      <c r="F70" s="161">
        <v>0</v>
      </c>
      <c r="G70" s="161">
        <v>0</v>
      </c>
      <c r="H70" s="161">
        <v>0</v>
      </c>
      <c r="I70" s="167" t="e">
        <f t="shared" si="12"/>
        <v>#DIV/0!</v>
      </c>
    </row>
    <row r="71" spans="1:9" s="148" customFormat="1" ht="16.149999999999999" customHeight="1" x14ac:dyDescent="0.25">
      <c r="B71" s="310">
        <v>422</v>
      </c>
      <c r="C71" s="311"/>
      <c r="D71" s="312"/>
      <c r="E71" s="232" t="s">
        <v>231</v>
      </c>
      <c r="F71" s="243">
        <f>F73+F72</f>
        <v>0</v>
      </c>
      <c r="G71" s="243">
        <f t="shared" ref="G71" si="33">G73+G72</f>
        <v>0</v>
      </c>
      <c r="H71" s="243">
        <f t="shared" ref="H71" si="34">H73+H72</f>
        <v>0</v>
      </c>
      <c r="I71" s="247" t="e">
        <f t="shared" si="12"/>
        <v>#DIV/0!</v>
      </c>
    </row>
    <row r="72" spans="1:9" s="148" customFormat="1" ht="16.149999999999999" customHeight="1" x14ac:dyDescent="0.25">
      <c r="B72" s="303">
        <v>4226</v>
      </c>
      <c r="C72" s="304"/>
      <c r="D72" s="305"/>
      <c r="E72" s="149" t="s">
        <v>218</v>
      </c>
      <c r="F72" s="161">
        <v>0</v>
      </c>
      <c r="G72" s="161">
        <v>0</v>
      </c>
      <c r="H72" s="161">
        <v>0</v>
      </c>
      <c r="I72" s="167" t="e">
        <f t="shared" si="12"/>
        <v>#DIV/0!</v>
      </c>
    </row>
    <row r="73" spans="1:9" s="148" customFormat="1" ht="16.149999999999999" customHeight="1" x14ac:dyDescent="0.25">
      <c r="B73" s="303">
        <v>4227</v>
      </c>
      <c r="C73" s="304"/>
      <c r="D73" s="305"/>
      <c r="E73" s="149" t="s">
        <v>131</v>
      </c>
      <c r="F73" s="161">
        <v>0</v>
      </c>
      <c r="G73" s="161">
        <v>0</v>
      </c>
      <c r="H73" s="161">
        <v>0</v>
      </c>
      <c r="I73" s="167" t="e">
        <f t="shared" si="12"/>
        <v>#DIV/0!</v>
      </c>
    </row>
    <row r="74" spans="1:9" s="226" customFormat="1" ht="27.75" customHeight="1" x14ac:dyDescent="0.25">
      <c r="B74" s="310">
        <v>424</v>
      </c>
      <c r="C74" s="311"/>
      <c r="D74" s="312"/>
      <c r="E74" s="234" t="s">
        <v>232</v>
      </c>
      <c r="F74" s="243">
        <f>F75</f>
        <v>0</v>
      </c>
      <c r="G74" s="243">
        <f t="shared" ref="G74" si="35">G75</f>
        <v>0</v>
      </c>
      <c r="H74" s="243">
        <f t="shared" ref="H74" si="36">H75</f>
        <v>0</v>
      </c>
      <c r="I74" s="247" t="e">
        <f t="shared" si="12"/>
        <v>#DIV/0!</v>
      </c>
    </row>
    <row r="75" spans="1:9" s="148" customFormat="1" ht="16.149999999999999" customHeight="1" x14ac:dyDescent="0.25">
      <c r="B75" s="303">
        <v>4241</v>
      </c>
      <c r="C75" s="304"/>
      <c r="D75" s="305"/>
      <c r="E75" s="149" t="s">
        <v>133</v>
      </c>
      <c r="F75" s="161">
        <v>0</v>
      </c>
      <c r="G75" s="161">
        <v>0</v>
      </c>
      <c r="H75" s="161">
        <v>0</v>
      </c>
      <c r="I75" s="167" t="e">
        <f t="shared" si="12"/>
        <v>#DIV/0!</v>
      </c>
    </row>
    <row r="76" spans="1:9" s="148" customFormat="1" ht="30" customHeight="1" x14ac:dyDescent="0.25">
      <c r="B76" s="331" t="s">
        <v>177</v>
      </c>
      <c r="C76" s="332"/>
      <c r="D76" s="333"/>
      <c r="E76" s="158" t="s">
        <v>178</v>
      </c>
      <c r="F76" s="163">
        <f>F77+F114</f>
        <v>64972.44</v>
      </c>
      <c r="G76" s="163">
        <f>G77+G114</f>
        <v>64972.44</v>
      </c>
      <c r="H76" s="163">
        <f>H77+H114</f>
        <v>64972.439999999995</v>
      </c>
      <c r="I76" s="166">
        <f t="shared" si="12"/>
        <v>99.999999999999986</v>
      </c>
    </row>
    <row r="77" spans="1:9" s="148" customFormat="1" ht="16.149999999999999" customHeight="1" x14ac:dyDescent="0.25">
      <c r="A77" s="157"/>
      <c r="B77" s="153"/>
      <c r="C77" s="154"/>
      <c r="D77" s="155">
        <v>3</v>
      </c>
      <c r="E77" s="156" t="s">
        <v>4</v>
      </c>
      <c r="F77" s="160">
        <f>F79+F80+F110</f>
        <v>64937.440000000002</v>
      </c>
      <c r="G77" s="160">
        <f t="shared" ref="G77" si="37">G79+G80+G110</f>
        <v>64937.440000000002</v>
      </c>
      <c r="H77" s="160">
        <f>H79+H80+H110</f>
        <v>64936.969999999994</v>
      </c>
      <c r="I77" s="159">
        <f t="shared" si="12"/>
        <v>99.99927622647273</v>
      </c>
    </row>
    <row r="78" spans="1:9" s="148" customFormat="1" ht="16.149999999999999" customHeight="1" x14ac:dyDescent="0.25">
      <c r="A78" s="157"/>
      <c r="B78" s="153"/>
      <c r="C78" s="154"/>
      <c r="D78" s="155">
        <v>4</v>
      </c>
      <c r="E78" s="156" t="s">
        <v>6</v>
      </c>
      <c r="F78" s="160">
        <f>F114</f>
        <v>35</v>
      </c>
      <c r="G78" s="160">
        <f t="shared" ref="G78" si="38">G114</f>
        <v>35</v>
      </c>
      <c r="H78" s="160">
        <f>H114</f>
        <v>35.47</v>
      </c>
      <c r="I78" s="159">
        <f t="shared" si="12"/>
        <v>101.34285714285713</v>
      </c>
    </row>
    <row r="79" spans="1:9" s="227" customFormat="1" ht="16.149999999999999" customHeight="1" x14ac:dyDescent="0.25">
      <c r="B79" s="328">
        <v>31</v>
      </c>
      <c r="C79" s="329"/>
      <c r="D79" s="330"/>
      <c r="E79" s="229" t="s">
        <v>5</v>
      </c>
      <c r="F79" s="237">
        <v>0</v>
      </c>
      <c r="G79" s="238">
        <v>0</v>
      </c>
      <c r="H79" s="238">
        <v>0</v>
      </c>
      <c r="I79" s="248" t="e">
        <f t="shared" si="12"/>
        <v>#DIV/0!</v>
      </c>
    </row>
    <row r="80" spans="1:9" s="227" customFormat="1" ht="16.149999999999999" customHeight="1" x14ac:dyDescent="0.25">
      <c r="B80" s="328">
        <v>32</v>
      </c>
      <c r="C80" s="329"/>
      <c r="D80" s="330"/>
      <c r="E80" s="229" t="s">
        <v>14</v>
      </c>
      <c r="F80" s="237">
        <f>F81+F85+F92+F102</f>
        <v>64012.44</v>
      </c>
      <c r="G80" s="237">
        <f t="shared" ref="G80:H80" si="39">G81+G85+G92+G102</f>
        <v>64012.44</v>
      </c>
      <c r="H80" s="237">
        <f t="shared" si="39"/>
        <v>63968.84</v>
      </c>
      <c r="I80" s="248">
        <f t="shared" si="12"/>
        <v>99.931888239223483</v>
      </c>
    </row>
    <row r="81" spans="2:9" s="148" customFormat="1" ht="16.149999999999999" customHeight="1" x14ac:dyDescent="0.25">
      <c r="B81" s="310">
        <v>321</v>
      </c>
      <c r="C81" s="311"/>
      <c r="D81" s="312"/>
      <c r="E81" s="230" t="s">
        <v>220</v>
      </c>
      <c r="F81" s="231">
        <f>F82+F83+F84</f>
        <v>6994.44</v>
      </c>
      <c r="G81" s="231">
        <f t="shared" ref="G81:H81" si="40">G82+G83+G84</f>
        <v>6994.44</v>
      </c>
      <c r="H81" s="231">
        <f t="shared" si="40"/>
        <v>6778.52</v>
      </c>
      <c r="I81" s="247">
        <f t="shared" si="12"/>
        <v>96.912976592836614</v>
      </c>
    </row>
    <row r="82" spans="2:9" s="148" customFormat="1" ht="16.149999999999999" customHeight="1" x14ac:dyDescent="0.25">
      <c r="B82" s="303">
        <v>3211</v>
      </c>
      <c r="C82" s="304"/>
      <c r="D82" s="305"/>
      <c r="E82" s="149" t="s">
        <v>30</v>
      </c>
      <c r="F82" s="161">
        <v>6500</v>
      </c>
      <c r="G82" s="161">
        <v>6500</v>
      </c>
      <c r="H82" s="162">
        <v>6323.52</v>
      </c>
      <c r="I82" s="167">
        <f t="shared" si="12"/>
        <v>97.284923076923079</v>
      </c>
    </row>
    <row r="83" spans="2:9" s="148" customFormat="1" ht="16.149999999999999" customHeight="1" x14ac:dyDescent="0.25">
      <c r="B83" s="303">
        <v>3212</v>
      </c>
      <c r="C83" s="304"/>
      <c r="D83" s="305"/>
      <c r="E83" s="149" t="s">
        <v>221</v>
      </c>
      <c r="F83" s="161">
        <v>0</v>
      </c>
      <c r="G83" s="161">
        <v>0</v>
      </c>
      <c r="H83" s="162">
        <v>0</v>
      </c>
      <c r="I83" s="167" t="e">
        <f t="shared" si="12"/>
        <v>#DIV/0!</v>
      </c>
    </row>
    <row r="84" spans="2:9" s="148" customFormat="1" ht="16.149999999999999" customHeight="1" x14ac:dyDescent="0.25">
      <c r="B84" s="303">
        <v>3213</v>
      </c>
      <c r="C84" s="304"/>
      <c r="D84" s="305"/>
      <c r="E84" s="149" t="s">
        <v>222</v>
      </c>
      <c r="F84" s="161">
        <v>494.44</v>
      </c>
      <c r="G84" s="161">
        <v>494.44</v>
      </c>
      <c r="H84" s="162">
        <v>455</v>
      </c>
      <c r="I84" s="167">
        <f t="shared" ref="I84:I147" si="41">H84/F84*100</f>
        <v>92.023299085834481</v>
      </c>
    </row>
    <row r="85" spans="2:9" s="148" customFormat="1" ht="16.149999999999999" customHeight="1" x14ac:dyDescent="0.25">
      <c r="B85" s="310">
        <v>322</v>
      </c>
      <c r="C85" s="311"/>
      <c r="D85" s="312"/>
      <c r="E85" s="230" t="s">
        <v>96</v>
      </c>
      <c r="F85" s="231">
        <f>F86+F87+F88+F89+F90+F91</f>
        <v>35800</v>
      </c>
      <c r="G85" s="231">
        <f t="shared" ref="G85:H85" si="42">G86+G87+G88+G89+G90+G91</f>
        <v>35800</v>
      </c>
      <c r="H85" s="231">
        <f t="shared" si="42"/>
        <v>36009.949999999997</v>
      </c>
      <c r="I85" s="247">
        <f t="shared" si="41"/>
        <v>100.58645251396648</v>
      </c>
    </row>
    <row r="86" spans="2:9" s="148" customFormat="1" ht="16.149999999999999" customHeight="1" x14ac:dyDescent="0.25">
      <c r="B86" s="303">
        <v>3221</v>
      </c>
      <c r="C86" s="304"/>
      <c r="D86" s="305"/>
      <c r="E86" s="149" t="s">
        <v>223</v>
      </c>
      <c r="F86" s="161">
        <v>7500</v>
      </c>
      <c r="G86" s="161">
        <v>7500</v>
      </c>
      <c r="H86" s="162">
        <v>7253.12</v>
      </c>
      <c r="I86" s="167">
        <f t="shared" si="41"/>
        <v>96.70826666666666</v>
      </c>
    </row>
    <row r="87" spans="2:9" s="148" customFormat="1" ht="16.149999999999999" customHeight="1" x14ac:dyDescent="0.25">
      <c r="B87" s="303">
        <v>3222</v>
      </c>
      <c r="C87" s="304"/>
      <c r="D87" s="305"/>
      <c r="E87" s="149" t="s">
        <v>98</v>
      </c>
      <c r="F87" s="161">
        <v>0</v>
      </c>
      <c r="G87" s="161">
        <v>0</v>
      </c>
      <c r="H87" s="162">
        <v>0</v>
      </c>
      <c r="I87" s="167" t="e">
        <f t="shared" si="41"/>
        <v>#DIV/0!</v>
      </c>
    </row>
    <row r="88" spans="2:9" s="148" customFormat="1" ht="16.149999999999999" customHeight="1" x14ac:dyDescent="0.25">
      <c r="B88" s="303">
        <v>3223</v>
      </c>
      <c r="C88" s="304"/>
      <c r="D88" s="305"/>
      <c r="E88" s="149" t="s">
        <v>99</v>
      </c>
      <c r="F88" s="161">
        <v>25000</v>
      </c>
      <c r="G88" s="161">
        <v>25000</v>
      </c>
      <c r="H88" s="162">
        <v>25470.19</v>
      </c>
      <c r="I88" s="167">
        <f t="shared" si="41"/>
        <v>101.88076</v>
      </c>
    </row>
    <row r="89" spans="2:9" s="148" customFormat="1" ht="16.149999999999999" customHeight="1" x14ac:dyDescent="0.25">
      <c r="B89" s="303">
        <v>3224</v>
      </c>
      <c r="C89" s="304"/>
      <c r="D89" s="305"/>
      <c r="E89" s="149" t="s">
        <v>224</v>
      </c>
      <c r="F89" s="161">
        <v>1700</v>
      </c>
      <c r="G89" s="161">
        <v>1700</v>
      </c>
      <c r="H89" s="162">
        <v>1687.41</v>
      </c>
      <c r="I89" s="167">
        <f t="shared" si="41"/>
        <v>99.259411764705888</v>
      </c>
    </row>
    <row r="90" spans="2:9" s="148" customFormat="1" ht="16.149999999999999" customHeight="1" x14ac:dyDescent="0.25">
      <c r="B90" s="303">
        <v>3225</v>
      </c>
      <c r="C90" s="304"/>
      <c r="D90" s="305"/>
      <c r="E90" s="149" t="s">
        <v>225</v>
      </c>
      <c r="F90" s="161">
        <v>1194</v>
      </c>
      <c r="G90" s="161">
        <v>1194</v>
      </c>
      <c r="H90" s="162">
        <v>1193.6300000000001</v>
      </c>
      <c r="I90" s="167">
        <f t="shared" si="41"/>
        <v>99.969011725293143</v>
      </c>
    </row>
    <row r="91" spans="2:9" s="148" customFormat="1" ht="16.149999999999999" customHeight="1" x14ac:dyDescent="0.25">
      <c r="B91" s="303">
        <v>3227</v>
      </c>
      <c r="C91" s="304"/>
      <c r="D91" s="305"/>
      <c r="E91" s="149" t="s">
        <v>102</v>
      </c>
      <c r="F91" s="161">
        <v>406</v>
      </c>
      <c r="G91" s="161">
        <v>406</v>
      </c>
      <c r="H91" s="162">
        <v>405.6</v>
      </c>
      <c r="I91" s="167">
        <f t="shared" si="41"/>
        <v>99.901477832512313</v>
      </c>
    </row>
    <row r="92" spans="2:9" s="148" customFormat="1" ht="16.149999999999999" customHeight="1" x14ac:dyDescent="0.25">
      <c r="B92" s="310">
        <v>323</v>
      </c>
      <c r="C92" s="311"/>
      <c r="D92" s="312"/>
      <c r="E92" s="230" t="s">
        <v>111</v>
      </c>
      <c r="F92" s="231">
        <f>F93+F94+F95+F96+F97+F98+F99+F100+F101</f>
        <v>19728</v>
      </c>
      <c r="G92" s="231">
        <f t="shared" ref="G92:H92" si="43">G93+G94+G95+G96+G97+G98+G99+G100+G101</f>
        <v>19728</v>
      </c>
      <c r="H92" s="231">
        <f t="shared" si="43"/>
        <v>19862.479999999996</v>
      </c>
      <c r="I92" s="247">
        <f t="shared" si="41"/>
        <v>100.68167072181669</v>
      </c>
    </row>
    <row r="93" spans="2:9" s="148" customFormat="1" ht="16.149999999999999" customHeight="1" x14ac:dyDescent="0.25">
      <c r="B93" s="303">
        <v>3231</v>
      </c>
      <c r="C93" s="304"/>
      <c r="D93" s="305"/>
      <c r="E93" s="149" t="s">
        <v>226</v>
      </c>
      <c r="F93" s="161">
        <v>1300</v>
      </c>
      <c r="G93" s="161">
        <v>1300</v>
      </c>
      <c r="H93" s="162">
        <v>1377.57</v>
      </c>
      <c r="I93" s="167">
        <f t="shared" si="41"/>
        <v>105.96692307692308</v>
      </c>
    </row>
    <row r="94" spans="2:9" s="148" customFormat="1" ht="16.149999999999999" customHeight="1" x14ac:dyDescent="0.25">
      <c r="B94" s="303">
        <v>3232</v>
      </c>
      <c r="C94" s="304"/>
      <c r="D94" s="305"/>
      <c r="E94" s="149" t="s">
        <v>104</v>
      </c>
      <c r="F94" s="161">
        <v>6500</v>
      </c>
      <c r="G94" s="161">
        <v>6500</v>
      </c>
      <c r="H94" s="162">
        <v>6495.64</v>
      </c>
      <c r="I94" s="167">
        <f t="shared" si="41"/>
        <v>99.932923076923089</v>
      </c>
    </row>
    <row r="95" spans="2:9" s="148" customFormat="1" ht="16.149999999999999" customHeight="1" x14ac:dyDescent="0.25">
      <c r="B95" s="303">
        <v>3233</v>
      </c>
      <c r="C95" s="304"/>
      <c r="D95" s="305"/>
      <c r="E95" s="149" t="s">
        <v>105</v>
      </c>
      <c r="F95" s="161">
        <v>1728</v>
      </c>
      <c r="G95" s="161">
        <v>1728</v>
      </c>
      <c r="H95" s="162">
        <v>1727.44</v>
      </c>
      <c r="I95" s="167">
        <f t="shared" si="41"/>
        <v>99.967592592592595</v>
      </c>
    </row>
    <row r="96" spans="2:9" s="148" customFormat="1" ht="16.149999999999999" customHeight="1" x14ac:dyDescent="0.25">
      <c r="B96" s="303">
        <v>3234</v>
      </c>
      <c r="C96" s="304"/>
      <c r="D96" s="305"/>
      <c r="E96" s="149" t="s">
        <v>106</v>
      </c>
      <c r="F96" s="161">
        <v>4800</v>
      </c>
      <c r="G96" s="161">
        <v>4800</v>
      </c>
      <c r="H96" s="162">
        <v>4804.38</v>
      </c>
      <c r="I96" s="167">
        <f t="shared" si="41"/>
        <v>100.09125</v>
      </c>
    </row>
    <row r="97" spans="2:9" s="148" customFormat="1" ht="16.149999999999999" customHeight="1" x14ac:dyDescent="0.25">
      <c r="B97" s="303">
        <v>3235</v>
      </c>
      <c r="C97" s="304"/>
      <c r="D97" s="305"/>
      <c r="E97" s="149" t="s">
        <v>212</v>
      </c>
      <c r="F97" s="161">
        <v>0</v>
      </c>
      <c r="G97" s="161">
        <v>0</v>
      </c>
      <c r="H97" s="162">
        <v>61.25</v>
      </c>
      <c r="I97" s="167" t="e">
        <f t="shared" si="41"/>
        <v>#DIV/0!</v>
      </c>
    </row>
    <row r="98" spans="2:9" s="148" customFormat="1" ht="16.149999999999999" customHeight="1" x14ac:dyDescent="0.25">
      <c r="B98" s="303">
        <v>3236</v>
      </c>
      <c r="C98" s="304"/>
      <c r="D98" s="305"/>
      <c r="E98" s="149" t="s">
        <v>107</v>
      </c>
      <c r="F98" s="161">
        <v>2500</v>
      </c>
      <c r="G98" s="161">
        <v>2500</v>
      </c>
      <c r="H98" s="162">
        <v>2545.2800000000002</v>
      </c>
      <c r="I98" s="167">
        <f t="shared" si="41"/>
        <v>101.81120000000001</v>
      </c>
    </row>
    <row r="99" spans="2:9" s="148" customFormat="1" ht="16.149999999999999" customHeight="1" x14ac:dyDescent="0.25">
      <c r="B99" s="303">
        <v>3237</v>
      </c>
      <c r="C99" s="304"/>
      <c r="D99" s="305"/>
      <c r="E99" s="149" t="s">
        <v>108</v>
      </c>
      <c r="F99" s="161">
        <v>500</v>
      </c>
      <c r="G99" s="161">
        <v>500</v>
      </c>
      <c r="H99" s="162">
        <v>453.89</v>
      </c>
      <c r="I99" s="167">
        <f t="shared" si="41"/>
        <v>90.777999999999992</v>
      </c>
    </row>
    <row r="100" spans="2:9" s="148" customFormat="1" ht="16.149999999999999" customHeight="1" x14ac:dyDescent="0.25">
      <c r="B100" s="303">
        <v>3238</v>
      </c>
      <c r="C100" s="304"/>
      <c r="D100" s="305"/>
      <c r="E100" s="149" t="s">
        <v>109</v>
      </c>
      <c r="F100" s="161">
        <v>2300</v>
      </c>
      <c r="G100" s="161">
        <v>2300</v>
      </c>
      <c r="H100" s="162">
        <v>2324.59</v>
      </c>
      <c r="I100" s="167">
        <f t="shared" si="41"/>
        <v>101.06913043478261</v>
      </c>
    </row>
    <row r="101" spans="2:9" s="148" customFormat="1" ht="16.149999999999999" customHeight="1" x14ac:dyDescent="0.25">
      <c r="B101" s="303">
        <v>3239</v>
      </c>
      <c r="C101" s="304"/>
      <c r="D101" s="305"/>
      <c r="E101" s="149" t="s">
        <v>110</v>
      </c>
      <c r="F101" s="161">
        <v>100</v>
      </c>
      <c r="G101" s="161">
        <v>100</v>
      </c>
      <c r="H101" s="162">
        <v>72.44</v>
      </c>
      <c r="I101" s="167">
        <f t="shared" si="41"/>
        <v>72.44</v>
      </c>
    </row>
    <row r="102" spans="2:9" s="148" customFormat="1" ht="16.149999999999999" customHeight="1" x14ac:dyDescent="0.25">
      <c r="B102" s="316">
        <v>329</v>
      </c>
      <c r="C102" s="317"/>
      <c r="D102" s="318"/>
      <c r="E102" s="239" t="s">
        <v>112</v>
      </c>
      <c r="F102" s="240">
        <f>F103+F104+F105+F106+F107+F108+F109</f>
        <v>1490</v>
      </c>
      <c r="G102" s="240">
        <f t="shared" ref="G102:H102" si="44">G103+G104+G105+G106+G107+G108+G109</f>
        <v>1490</v>
      </c>
      <c r="H102" s="240">
        <f t="shared" si="44"/>
        <v>1317.89</v>
      </c>
      <c r="I102" s="247">
        <f t="shared" si="41"/>
        <v>88.448993288590614</v>
      </c>
    </row>
    <row r="103" spans="2:9" s="148" customFormat="1" ht="28.5" customHeight="1" x14ac:dyDescent="0.25">
      <c r="B103" s="303">
        <v>3291</v>
      </c>
      <c r="C103" s="304"/>
      <c r="D103" s="305"/>
      <c r="E103" s="150" t="s">
        <v>227</v>
      </c>
      <c r="F103" s="161">
        <v>0</v>
      </c>
      <c r="G103" s="161">
        <v>0</v>
      </c>
      <c r="H103" s="162">
        <v>0</v>
      </c>
      <c r="I103" s="167" t="e">
        <f t="shared" si="41"/>
        <v>#DIV/0!</v>
      </c>
    </row>
    <row r="104" spans="2:9" s="148" customFormat="1" ht="16.149999999999999" customHeight="1" x14ac:dyDescent="0.25">
      <c r="B104" s="303">
        <v>3292</v>
      </c>
      <c r="C104" s="304"/>
      <c r="D104" s="305"/>
      <c r="E104" s="149" t="s">
        <v>113</v>
      </c>
      <c r="F104" s="161">
        <v>1300</v>
      </c>
      <c r="G104" s="161">
        <v>1300</v>
      </c>
      <c r="H104" s="162">
        <v>1118.6300000000001</v>
      </c>
      <c r="I104" s="167">
        <f t="shared" si="41"/>
        <v>86.048461538461552</v>
      </c>
    </row>
    <row r="105" spans="2:9" s="148" customFormat="1" ht="16.149999999999999" customHeight="1" x14ac:dyDescent="0.25">
      <c r="B105" s="303">
        <v>3293</v>
      </c>
      <c r="C105" s="304"/>
      <c r="D105" s="305"/>
      <c r="E105" s="149" t="s">
        <v>114</v>
      </c>
      <c r="F105" s="161">
        <v>0</v>
      </c>
      <c r="G105" s="161">
        <v>0</v>
      </c>
      <c r="H105" s="162">
        <v>0</v>
      </c>
      <c r="I105" s="167" t="e">
        <f t="shared" si="41"/>
        <v>#DIV/0!</v>
      </c>
    </row>
    <row r="106" spans="2:9" s="148" customFormat="1" ht="16.149999999999999" customHeight="1" x14ac:dyDescent="0.25">
      <c r="B106" s="303">
        <v>3294</v>
      </c>
      <c r="C106" s="304"/>
      <c r="D106" s="305"/>
      <c r="E106" s="149" t="s">
        <v>228</v>
      </c>
      <c r="F106" s="161">
        <v>150</v>
      </c>
      <c r="G106" s="161">
        <v>150</v>
      </c>
      <c r="H106" s="162">
        <v>163.09</v>
      </c>
      <c r="I106" s="167">
        <f t="shared" si="41"/>
        <v>108.72666666666666</v>
      </c>
    </row>
    <row r="107" spans="2:9" s="148" customFormat="1" ht="16.149999999999999" customHeight="1" x14ac:dyDescent="0.25">
      <c r="B107" s="303">
        <v>3295</v>
      </c>
      <c r="C107" s="304"/>
      <c r="D107" s="305"/>
      <c r="E107" s="149" t="s">
        <v>116</v>
      </c>
      <c r="F107" s="161">
        <v>40</v>
      </c>
      <c r="G107" s="161">
        <v>40</v>
      </c>
      <c r="H107" s="162">
        <v>36.17</v>
      </c>
      <c r="I107" s="167">
        <f t="shared" si="41"/>
        <v>90.424999999999997</v>
      </c>
    </row>
    <row r="108" spans="2:9" s="148" customFormat="1" ht="16.149999999999999" customHeight="1" x14ac:dyDescent="0.25">
      <c r="B108" s="303">
        <v>3296</v>
      </c>
      <c r="C108" s="304"/>
      <c r="D108" s="305"/>
      <c r="E108" s="149" t="s">
        <v>117</v>
      </c>
      <c r="F108" s="161">
        <v>0</v>
      </c>
      <c r="G108" s="161">
        <v>0</v>
      </c>
      <c r="H108" s="162">
        <v>0</v>
      </c>
      <c r="I108" s="167" t="e">
        <f t="shared" si="41"/>
        <v>#DIV/0!</v>
      </c>
    </row>
    <row r="109" spans="2:9" s="148" customFormat="1" ht="16.149999999999999" customHeight="1" x14ac:dyDescent="0.25">
      <c r="B109" s="303">
        <v>3299</v>
      </c>
      <c r="C109" s="304"/>
      <c r="D109" s="305"/>
      <c r="E109" s="149" t="s">
        <v>112</v>
      </c>
      <c r="F109" s="161">
        <v>0</v>
      </c>
      <c r="G109" s="161">
        <v>0</v>
      </c>
      <c r="H109" s="162">
        <v>0</v>
      </c>
      <c r="I109" s="167" t="e">
        <f t="shared" si="41"/>
        <v>#DIV/0!</v>
      </c>
    </row>
    <row r="110" spans="2:9" s="148" customFormat="1" ht="16.149999999999999" customHeight="1" x14ac:dyDescent="0.25">
      <c r="B110" s="319">
        <v>34</v>
      </c>
      <c r="C110" s="320"/>
      <c r="D110" s="321"/>
      <c r="E110" s="241" t="s">
        <v>118</v>
      </c>
      <c r="F110" s="242">
        <f>F111</f>
        <v>925</v>
      </c>
      <c r="G110" s="242">
        <f t="shared" ref="G110:H110" si="45">G111</f>
        <v>925</v>
      </c>
      <c r="H110" s="242">
        <f t="shared" si="45"/>
        <v>968.13</v>
      </c>
      <c r="I110" s="248">
        <f t="shared" si="41"/>
        <v>104.6627027027027</v>
      </c>
    </row>
    <row r="111" spans="2:9" s="228" customFormat="1" ht="16.149999999999999" customHeight="1" x14ac:dyDescent="0.25">
      <c r="B111" s="316">
        <v>343</v>
      </c>
      <c r="C111" s="317"/>
      <c r="D111" s="318"/>
      <c r="E111" s="239" t="s">
        <v>119</v>
      </c>
      <c r="F111" s="240">
        <f>F113+F112</f>
        <v>925</v>
      </c>
      <c r="G111" s="240">
        <f t="shared" ref="G111:H111" si="46">G113+G112</f>
        <v>925</v>
      </c>
      <c r="H111" s="240">
        <f t="shared" si="46"/>
        <v>968.13</v>
      </c>
      <c r="I111" s="247">
        <f t="shared" si="41"/>
        <v>104.6627027027027</v>
      </c>
    </row>
    <row r="112" spans="2:9" s="224" customFormat="1" ht="16.149999999999999" customHeight="1" x14ac:dyDescent="0.25">
      <c r="B112" s="322">
        <v>3431</v>
      </c>
      <c r="C112" s="323"/>
      <c r="D112" s="324"/>
      <c r="E112" s="218" t="s">
        <v>120</v>
      </c>
      <c r="F112" s="219">
        <v>900</v>
      </c>
      <c r="G112" s="220">
        <v>900</v>
      </c>
      <c r="H112" s="220">
        <v>944.98</v>
      </c>
      <c r="I112" s="167">
        <f t="shared" si="41"/>
        <v>104.99777777777778</v>
      </c>
    </row>
    <row r="113" spans="1:9" s="224" customFormat="1" ht="16.149999999999999" customHeight="1" x14ac:dyDescent="0.25">
      <c r="B113" s="322">
        <v>3433</v>
      </c>
      <c r="C113" s="323"/>
      <c r="D113" s="324"/>
      <c r="E113" s="218" t="s">
        <v>229</v>
      </c>
      <c r="F113" s="219">
        <v>25</v>
      </c>
      <c r="G113" s="220">
        <v>25</v>
      </c>
      <c r="H113" s="220">
        <v>23.15</v>
      </c>
      <c r="I113" s="167">
        <f t="shared" si="41"/>
        <v>92.6</v>
      </c>
    </row>
    <row r="114" spans="1:9" s="148" customFormat="1" ht="16.149999999999999" customHeight="1" x14ac:dyDescent="0.25">
      <c r="B114" s="152"/>
      <c r="C114" s="151"/>
      <c r="D114" s="155">
        <v>4</v>
      </c>
      <c r="E114" s="156" t="s">
        <v>6</v>
      </c>
      <c r="F114" s="160">
        <f>F115</f>
        <v>35</v>
      </c>
      <c r="G114" s="160">
        <f t="shared" ref="G114:H114" si="47">G115</f>
        <v>35</v>
      </c>
      <c r="H114" s="160">
        <f t="shared" si="47"/>
        <v>35.47</v>
      </c>
      <c r="I114" s="159">
        <f t="shared" si="41"/>
        <v>101.34285714285713</v>
      </c>
    </row>
    <row r="115" spans="1:9" s="223" customFormat="1" ht="16.149999999999999" customHeight="1" x14ac:dyDescent="0.25">
      <c r="B115" s="235"/>
      <c r="C115" s="236"/>
      <c r="D115" s="225">
        <v>42</v>
      </c>
      <c r="E115" s="221" t="s">
        <v>6</v>
      </c>
      <c r="F115" s="222">
        <f>F116+F119+F122</f>
        <v>35</v>
      </c>
      <c r="G115" s="222">
        <f t="shared" ref="G115:H115" si="48">G116+G119+G122</f>
        <v>35</v>
      </c>
      <c r="H115" s="222">
        <f t="shared" si="48"/>
        <v>35.47</v>
      </c>
      <c r="I115" s="167">
        <f t="shared" si="41"/>
        <v>101.34285714285713</v>
      </c>
    </row>
    <row r="116" spans="1:9" s="148" customFormat="1" ht="16.149999999999999" customHeight="1" x14ac:dyDescent="0.25">
      <c r="B116" s="310">
        <v>421</v>
      </c>
      <c r="C116" s="311"/>
      <c r="D116" s="312"/>
      <c r="E116" s="232" t="s">
        <v>230</v>
      </c>
      <c r="F116" s="243"/>
      <c r="G116" s="243"/>
      <c r="H116" s="243"/>
      <c r="I116" s="247" t="e">
        <f t="shared" si="41"/>
        <v>#DIV/0!</v>
      </c>
    </row>
    <row r="117" spans="1:9" s="148" customFormat="1" ht="16.149999999999999" customHeight="1" x14ac:dyDescent="0.25">
      <c r="B117" s="303">
        <v>4212</v>
      </c>
      <c r="C117" s="304"/>
      <c r="D117" s="305"/>
      <c r="E117" s="149" t="s">
        <v>233</v>
      </c>
      <c r="F117" s="161">
        <v>0</v>
      </c>
      <c r="G117" s="161">
        <v>0</v>
      </c>
      <c r="H117" s="161">
        <v>0</v>
      </c>
      <c r="I117" s="167" t="e">
        <f t="shared" si="41"/>
        <v>#DIV/0!</v>
      </c>
    </row>
    <row r="118" spans="1:9" s="148" customFormat="1" ht="16.149999999999999" customHeight="1" x14ac:dyDescent="0.25">
      <c r="B118" s="303">
        <v>4221</v>
      </c>
      <c r="C118" s="304"/>
      <c r="D118" s="305"/>
      <c r="E118" s="149" t="s">
        <v>130</v>
      </c>
      <c r="F118" s="161">
        <v>0</v>
      </c>
      <c r="G118" s="161">
        <v>0</v>
      </c>
      <c r="H118" s="161">
        <v>0</v>
      </c>
      <c r="I118" s="167" t="e">
        <f t="shared" si="41"/>
        <v>#DIV/0!</v>
      </c>
    </row>
    <row r="119" spans="1:9" s="148" customFormat="1" ht="16.149999999999999" customHeight="1" x14ac:dyDescent="0.25">
      <c r="B119" s="310">
        <v>422</v>
      </c>
      <c r="C119" s="311"/>
      <c r="D119" s="312"/>
      <c r="E119" s="232" t="s">
        <v>231</v>
      </c>
      <c r="F119" s="243">
        <f>F121+F120</f>
        <v>0</v>
      </c>
      <c r="G119" s="243">
        <f t="shared" ref="G119:H119" si="49">G121+G120</f>
        <v>0</v>
      </c>
      <c r="H119" s="243">
        <f t="shared" si="49"/>
        <v>0</v>
      </c>
      <c r="I119" s="247" t="e">
        <f t="shared" si="41"/>
        <v>#DIV/0!</v>
      </c>
    </row>
    <row r="120" spans="1:9" s="148" customFormat="1" ht="16.149999999999999" customHeight="1" x14ac:dyDescent="0.25">
      <c r="B120" s="303">
        <v>4226</v>
      </c>
      <c r="C120" s="304"/>
      <c r="D120" s="305"/>
      <c r="E120" s="149" t="s">
        <v>218</v>
      </c>
      <c r="F120" s="161">
        <v>0</v>
      </c>
      <c r="G120" s="161">
        <v>0</v>
      </c>
      <c r="H120" s="161">
        <v>0</v>
      </c>
      <c r="I120" s="167" t="e">
        <f t="shared" si="41"/>
        <v>#DIV/0!</v>
      </c>
    </row>
    <row r="121" spans="1:9" s="148" customFormat="1" ht="16.149999999999999" customHeight="1" x14ac:dyDescent="0.25">
      <c r="B121" s="303">
        <v>4227</v>
      </c>
      <c r="C121" s="304"/>
      <c r="D121" s="305"/>
      <c r="E121" s="149" t="s">
        <v>131</v>
      </c>
      <c r="F121" s="161">
        <v>0</v>
      </c>
      <c r="G121" s="161">
        <v>0</v>
      </c>
      <c r="H121" s="161">
        <v>0</v>
      </c>
      <c r="I121" s="167" t="e">
        <f t="shared" si="41"/>
        <v>#DIV/0!</v>
      </c>
    </row>
    <row r="122" spans="1:9" s="226" customFormat="1" ht="27.75" customHeight="1" x14ac:dyDescent="0.25">
      <c r="B122" s="310">
        <v>424</v>
      </c>
      <c r="C122" s="311"/>
      <c r="D122" s="312"/>
      <c r="E122" s="234" t="s">
        <v>232</v>
      </c>
      <c r="F122" s="243">
        <f>F123</f>
        <v>35</v>
      </c>
      <c r="G122" s="243">
        <f t="shared" ref="G122:H122" si="50">G123</f>
        <v>35</v>
      </c>
      <c r="H122" s="243">
        <f t="shared" si="50"/>
        <v>35.47</v>
      </c>
      <c r="I122" s="247">
        <f t="shared" si="41"/>
        <v>101.34285714285713</v>
      </c>
    </row>
    <row r="123" spans="1:9" s="148" customFormat="1" ht="16.149999999999999" customHeight="1" x14ac:dyDescent="0.25">
      <c r="B123" s="303">
        <v>4241</v>
      </c>
      <c r="C123" s="304"/>
      <c r="D123" s="305"/>
      <c r="E123" s="149" t="s">
        <v>133</v>
      </c>
      <c r="F123" s="161">
        <v>35</v>
      </c>
      <c r="G123" s="161">
        <v>35</v>
      </c>
      <c r="H123" s="161">
        <v>35.47</v>
      </c>
      <c r="I123" s="167">
        <f t="shared" si="41"/>
        <v>101.34285714285713</v>
      </c>
    </row>
    <row r="124" spans="1:9" s="148" customFormat="1" ht="30" customHeight="1" x14ac:dyDescent="0.25">
      <c r="B124" s="331" t="s">
        <v>181</v>
      </c>
      <c r="C124" s="332"/>
      <c r="D124" s="333"/>
      <c r="E124" s="158" t="s">
        <v>182</v>
      </c>
      <c r="F124" s="163">
        <f>F125+F170</f>
        <v>2500</v>
      </c>
      <c r="G124" s="163">
        <f>G125+G170</f>
        <v>2500</v>
      </c>
      <c r="H124" s="163">
        <f>H125+H170</f>
        <v>793.07999999999993</v>
      </c>
      <c r="I124" s="166">
        <f t="shared" si="41"/>
        <v>31.723199999999995</v>
      </c>
    </row>
    <row r="125" spans="1:9" s="148" customFormat="1" ht="16.149999999999999" customHeight="1" x14ac:dyDescent="0.25">
      <c r="A125" s="157"/>
      <c r="B125" s="153"/>
      <c r="C125" s="154"/>
      <c r="D125" s="155">
        <v>3</v>
      </c>
      <c r="E125" s="156" t="s">
        <v>4</v>
      </c>
      <c r="F125" s="160">
        <f>F127+F136+F166</f>
        <v>2500</v>
      </c>
      <c r="G125" s="160">
        <f>G127+G136+G166</f>
        <v>2500</v>
      </c>
      <c r="H125" s="160">
        <f>H127+H136+H166</f>
        <v>741.56</v>
      </c>
      <c r="I125" s="159">
        <f t="shared" si="41"/>
        <v>29.662399999999998</v>
      </c>
    </row>
    <row r="126" spans="1:9" s="148" customFormat="1" ht="16.149999999999999" customHeight="1" x14ac:dyDescent="0.25">
      <c r="A126" s="157"/>
      <c r="B126" s="153"/>
      <c r="C126" s="154"/>
      <c r="D126" s="155">
        <v>4</v>
      </c>
      <c r="E126" s="156" t="s">
        <v>6</v>
      </c>
      <c r="F126" s="160">
        <f>F170</f>
        <v>0</v>
      </c>
      <c r="G126" s="160">
        <f t="shared" ref="G126:H126" si="51">G170</f>
        <v>0</v>
      </c>
      <c r="H126" s="160">
        <f t="shared" si="51"/>
        <v>51.52</v>
      </c>
      <c r="I126" s="159" t="e">
        <f t="shared" si="41"/>
        <v>#DIV/0!</v>
      </c>
    </row>
    <row r="127" spans="1:9" s="227" customFormat="1" ht="16.149999999999999" customHeight="1" x14ac:dyDescent="0.25">
      <c r="B127" s="328">
        <v>31</v>
      </c>
      <c r="C127" s="329"/>
      <c r="D127" s="330"/>
      <c r="E127" s="229" t="s">
        <v>5</v>
      </c>
      <c r="F127" s="237">
        <f>F128+F132+F134</f>
        <v>0</v>
      </c>
      <c r="G127" s="237">
        <f t="shared" ref="G127" si="52">G128+G132+G134</f>
        <v>0</v>
      </c>
      <c r="H127" s="237">
        <f t="shared" ref="H127" si="53">H128+H132+H134</f>
        <v>0</v>
      </c>
      <c r="I127" s="248" t="e">
        <f t="shared" si="41"/>
        <v>#DIV/0!</v>
      </c>
    </row>
    <row r="128" spans="1:9" s="227" customFormat="1" ht="16.149999999999999" customHeight="1" x14ac:dyDescent="0.25">
      <c r="B128" s="310">
        <v>311</v>
      </c>
      <c r="C128" s="311"/>
      <c r="D128" s="312"/>
      <c r="E128" s="233" t="s">
        <v>236</v>
      </c>
      <c r="F128" s="231">
        <f>F129+F130+F131</f>
        <v>0</v>
      </c>
      <c r="G128" s="231">
        <f t="shared" ref="G128" si="54">G129+G130+G131</f>
        <v>0</v>
      </c>
      <c r="H128" s="231">
        <f t="shared" ref="H128" si="55">H129+H130+H131</f>
        <v>0</v>
      </c>
      <c r="I128" s="247" t="e">
        <f t="shared" si="41"/>
        <v>#DIV/0!</v>
      </c>
    </row>
    <row r="129" spans="2:9" s="227" customFormat="1" ht="16.149999999999999" customHeight="1" x14ac:dyDescent="0.25">
      <c r="B129" s="322">
        <v>3111</v>
      </c>
      <c r="C129" s="323"/>
      <c r="D129" s="324"/>
      <c r="E129" s="244" t="s">
        <v>234</v>
      </c>
      <c r="F129" s="219">
        <v>0</v>
      </c>
      <c r="G129" s="219">
        <v>0</v>
      </c>
      <c r="H129" s="219">
        <v>0</v>
      </c>
      <c r="I129" s="167" t="e">
        <f t="shared" si="41"/>
        <v>#DIV/0!</v>
      </c>
    </row>
    <row r="130" spans="2:9" s="227" customFormat="1" ht="16.149999999999999" customHeight="1" x14ac:dyDescent="0.25">
      <c r="B130" s="322">
        <v>3113</v>
      </c>
      <c r="C130" s="323"/>
      <c r="D130" s="324"/>
      <c r="E130" s="244" t="s">
        <v>89</v>
      </c>
      <c r="F130" s="219">
        <v>0</v>
      </c>
      <c r="G130" s="219">
        <v>0</v>
      </c>
      <c r="H130" s="219">
        <v>0</v>
      </c>
      <c r="I130" s="167" t="e">
        <f t="shared" si="41"/>
        <v>#DIV/0!</v>
      </c>
    </row>
    <row r="131" spans="2:9" s="227" customFormat="1" ht="16.149999999999999" customHeight="1" x14ac:dyDescent="0.25">
      <c r="B131" s="322">
        <v>3114</v>
      </c>
      <c r="C131" s="323"/>
      <c r="D131" s="324"/>
      <c r="E131" s="244" t="s">
        <v>235</v>
      </c>
      <c r="F131" s="219">
        <v>0</v>
      </c>
      <c r="G131" s="219">
        <v>0</v>
      </c>
      <c r="H131" s="219">
        <v>0</v>
      </c>
      <c r="I131" s="167" t="e">
        <f t="shared" si="41"/>
        <v>#DIV/0!</v>
      </c>
    </row>
    <row r="132" spans="2:9" s="227" customFormat="1" ht="16.149999999999999" customHeight="1" x14ac:dyDescent="0.25">
      <c r="B132" s="310">
        <v>312</v>
      </c>
      <c r="C132" s="311"/>
      <c r="D132" s="312"/>
      <c r="E132" s="230" t="s">
        <v>91</v>
      </c>
      <c r="F132" s="245">
        <f>F133</f>
        <v>0</v>
      </c>
      <c r="G132" s="245">
        <f t="shared" ref="G132" si="56">G133</f>
        <v>0</v>
      </c>
      <c r="H132" s="245">
        <f t="shared" ref="H132" si="57">H133</f>
        <v>0</v>
      </c>
      <c r="I132" s="247" t="e">
        <f t="shared" si="41"/>
        <v>#DIV/0!</v>
      </c>
    </row>
    <row r="133" spans="2:9" s="227" customFormat="1" ht="16.149999999999999" customHeight="1" x14ac:dyDescent="0.25">
      <c r="B133" s="322">
        <v>3121</v>
      </c>
      <c r="C133" s="323"/>
      <c r="D133" s="324"/>
      <c r="E133" s="244" t="s">
        <v>91</v>
      </c>
      <c r="F133" s="219">
        <v>0</v>
      </c>
      <c r="G133" s="219">
        <v>0</v>
      </c>
      <c r="H133" s="219">
        <v>0</v>
      </c>
      <c r="I133" s="167" t="e">
        <f t="shared" si="41"/>
        <v>#DIV/0!</v>
      </c>
    </row>
    <row r="134" spans="2:9" s="227" customFormat="1" ht="16.149999999999999" customHeight="1" x14ac:dyDescent="0.25">
      <c r="B134" s="310">
        <v>313</v>
      </c>
      <c r="C134" s="311"/>
      <c r="D134" s="312"/>
      <c r="E134" s="230" t="s">
        <v>92</v>
      </c>
      <c r="F134" s="231">
        <f>F135</f>
        <v>0</v>
      </c>
      <c r="G134" s="231">
        <f t="shared" ref="G134" si="58">G135</f>
        <v>0</v>
      </c>
      <c r="H134" s="231">
        <f t="shared" ref="H134" si="59">H135</f>
        <v>0</v>
      </c>
      <c r="I134" s="247" t="e">
        <f t="shared" si="41"/>
        <v>#DIV/0!</v>
      </c>
    </row>
    <row r="135" spans="2:9" s="227" customFormat="1" ht="16.149999999999999" customHeight="1" x14ac:dyDescent="0.25">
      <c r="B135" s="325">
        <v>3132</v>
      </c>
      <c r="C135" s="326"/>
      <c r="D135" s="327"/>
      <c r="E135" s="244" t="s">
        <v>237</v>
      </c>
      <c r="F135" s="219">
        <v>0</v>
      </c>
      <c r="G135" s="219">
        <v>0</v>
      </c>
      <c r="H135" s="219">
        <v>0</v>
      </c>
      <c r="I135" s="167" t="e">
        <f t="shared" si="41"/>
        <v>#DIV/0!</v>
      </c>
    </row>
    <row r="136" spans="2:9" s="227" customFormat="1" ht="16.149999999999999" customHeight="1" x14ac:dyDescent="0.25">
      <c r="B136" s="328">
        <v>32</v>
      </c>
      <c r="C136" s="329"/>
      <c r="D136" s="330"/>
      <c r="E136" s="229" t="s">
        <v>14</v>
      </c>
      <c r="F136" s="237">
        <f>F137+F141+F148+F158</f>
        <v>2500</v>
      </c>
      <c r="G136" s="237">
        <f t="shared" ref="G136" si="60">G137+G141+G148+G158</f>
        <v>2500</v>
      </c>
      <c r="H136" s="237">
        <f t="shared" ref="H136" si="61">H137+H141+H148+H158</f>
        <v>741.56</v>
      </c>
      <c r="I136" s="248">
        <f t="shared" si="41"/>
        <v>29.662399999999998</v>
      </c>
    </row>
    <row r="137" spans="2:9" s="148" customFormat="1" ht="16.149999999999999" customHeight="1" x14ac:dyDescent="0.25">
      <c r="B137" s="310">
        <v>321</v>
      </c>
      <c r="C137" s="311"/>
      <c r="D137" s="312"/>
      <c r="E137" s="230" t="s">
        <v>220</v>
      </c>
      <c r="F137" s="231">
        <f>F138+F139+F140</f>
        <v>0</v>
      </c>
      <c r="G137" s="231">
        <f t="shared" ref="G137" si="62">G138+G139+G140</f>
        <v>0</v>
      </c>
      <c r="H137" s="231">
        <f t="shared" ref="H137" si="63">H138+H139+H140</f>
        <v>0</v>
      </c>
      <c r="I137" s="247" t="e">
        <f t="shared" si="41"/>
        <v>#DIV/0!</v>
      </c>
    </row>
    <row r="138" spans="2:9" s="148" customFormat="1" ht="16.149999999999999" customHeight="1" x14ac:dyDescent="0.25">
      <c r="B138" s="303">
        <v>3211</v>
      </c>
      <c r="C138" s="304"/>
      <c r="D138" s="305"/>
      <c r="E138" s="149" t="s">
        <v>30</v>
      </c>
      <c r="F138" s="161">
        <v>0</v>
      </c>
      <c r="G138" s="162">
        <v>0</v>
      </c>
      <c r="H138" s="162">
        <v>0</v>
      </c>
      <c r="I138" s="167" t="e">
        <f t="shared" si="41"/>
        <v>#DIV/0!</v>
      </c>
    </row>
    <row r="139" spans="2:9" s="148" customFormat="1" ht="16.149999999999999" customHeight="1" x14ac:dyDescent="0.25">
      <c r="B139" s="303">
        <v>3212</v>
      </c>
      <c r="C139" s="304"/>
      <c r="D139" s="305"/>
      <c r="E139" s="149" t="s">
        <v>221</v>
      </c>
      <c r="F139" s="161">
        <v>0</v>
      </c>
      <c r="G139" s="162">
        <v>0</v>
      </c>
      <c r="H139" s="162">
        <v>0</v>
      </c>
      <c r="I139" s="167" t="e">
        <f t="shared" si="41"/>
        <v>#DIV/0!</v>
      </c>
    </row>
    <row r="140" spans="2:9" s="148" customFormat="1" ht="16.149999999999999" customHeight="1" x14ac:dyDescent="0.25">
      <c r="B140" s="303">
        <v>3213</v>
      </c>
      <c r="C140" s="304"/>
      <c r="D140" s="305"/>
      <c r="E140" s="149" t="s">
        <v>222</v>
      </c>
      <c r="F140" s="161">
        <v>0</v>
      </c>
      <c r="G140" s="162">
        <v>0</v>
      </c>
      <c r="H140" s="162">
        <v>0</v>
      </c>
      <c r="I140" s="167" t="e">
        <f t="shared" si="41"/>
        <v>#DIV/0!</v>
      </c>
    </row>
    <row r="141" spans="2:9" s="148" customFormat="1" ht="16.149999999999999" customHeight="1" x14ac:dyDescent="0.25">
      <c r="B141" s="310">
        <v>322</v>
      </c>
      <c r="C141" s="311"/>
      <c r="D141" s="312"/>
      <c r="E141" s="230" t="s">
        <v>96</v>
      </c>
      <c r="F141" s="231">
        <f>F142+F143+F144+F145+F146+F147</f>
        <v>1100</v>
      </c>
      <c r="G141" s="231">
        <f t="shared" ref="G141" si="64">G142+G143+G144+G145+G146+G147</f>
        <v>1100</v>
      </c>
      <c r="H141" s="231">
        <f t="shared" ref="H141" si="65">H142+H143+H144+H145+H146+H147</f>
        <v>651.55999999999995</v>
      </c>
      <c r="I141" s="247">
        <f t="shared" si="41"/>
        <v>59.232727272727267</v>
      </c>
    </row>
    <row r="142" spans="2:9" s="148" customFormat="1" ht="16.149999999999999" customHeight="1" x14ac:dyDescent="0.25">
      <c r="B142" s="303">
        <v>3221</v>
      </c>
      <c r="C142" s="304"/>
      <c r="D142" s="305"/>
      <c r="E142" s="149" t="s">
        <v>223</v>
      </c>
      <c r="F142" s="161">
        <v>500</v>
      </c>
      <c r="G142" s="162">
        <v>500</v>
      </c>
      <c r="H142" s="162">
        <v>321.68</v>
      </c>
      <c r="I142" s="167">
        <f t="shared" si="41"/>
        <v>64.335999999999999</v>
      </c>
    </row>
    <row r="143" spans="2:9" s="148" customFormat="1" ht="16.149999999999999" customHeight="1" x14ac:dyDescent="0.25">
      <c r="B143" s="303">
        <v>3222</v>
      </c>
      <c r="C143" s="304"/>
      <c r="D143" s="305"/>
      <c r="E143" s="149" t="s">
        <v>98</v>
      </c>
      <c r="F143" s="161">
        <v>0</v>
      </c>
      <c r="G143" s="162">
        <v>0</v>
      </c>
      <c r="H143" s="162">
        <v>0</v>
      </c>
      <c r="I143" s="167" t="e">
        <f t="shared" si="41"/>
        <v>#DIV/0!</v>
      </c>
    </row>
    <row r="144" spans="2:9" s="148" customFormat="1" ht="16.149999999999999" customHeight="1" x14ac:dyDescent="0.25">
      <c r="B144" s="303">
        <v>3223</v>
      </c>
      <c r="C144" s="304"/>
      <c r="D144" s="305"/>
      <c r="E144" s="149" t="s">
        <v>99</v>
      </c>
      <c r="F144" s="161">
        <v>0</v>
      </c>
      <c r="G144" s="162">
        <v>0</v>
      </c>
      <c r="H144" s="162">
        <v>0</v>
      </c>
      <c r="I144" s="167" t="e">
        <f t="shared" si="41"/>
        <v>#DIV/0!</v>
      </c>
    </row>
    <row r="145" spans="2:9" s="148" customFormat="1" ht="16.149999999999999" customHeight="1" x14ac:dyDescent="0.25">
      <c r="B145" s="303">
        <v>3224</v>
      </c>
      <c r="C145" s="304"/>
      <c r="D145" s="305"/>
      <c r="E145" s="149" t="s">
        <v>224</v>
      </c>
      <c r="F145" s="161">
        <v>200</v>
      </c>
      <c r="G145" s="162">
        <v>200</v>
      </c>
      <c r="H145" s="162">
        <v>61.6</v>
      </c>
      <c r="I145" s="167">
        <f t="shared" si="41"/>
        <v>30.8</v>
      </c>
    </row>
    <row r="146" spans="2:9" s="148" customFormat="1" ht="16.149999999999999" customHeight="1" x14ac:dyDescent="0.25">
      <c r="B146" s="303">
        <v>3225</v>
      </c>
      <c r="C146" s="304"/>
      <c r="D146" s="305"/>
      <c r="E146" s="149" t="s">
        <v>225</v>
      </c>
      <c r="F146" s="161">
        <v>400</v>
      </c>
      <c r="G146" s="162">
        <v>400</v>
      </c>
      <c r="H146" s="162">
        <v>268.27999999999997</v>
      </c>
      <c r="I146" s="167">
        <f t="shared" si="41"/>
        <v>67.069999999999993</v>
      </c>
    </row>
    <row r="147" spans="2:9" s="148" customFormat="1" ht="16.149999999999999" customHeight="1" x14ac:dyDescent="0.25">
      <c r="B147" s="303">
        <v>3227</v>
      </c>
      <c r="C147" s="304"/>
      <c r="D147" s="305"/>
      <c r="E147" s="149" t="s">
        <v>102</v>
      </c>
      <c r="F147" s="161">
        <v>0</v>
      </c>
      <c r="G147" s="162">
        <v>0</v>
      </c>
      <c r="H147" s="162">
        <v>0</v>
      </c>
      <c r="I147" s="167" t="e">
        <f t="shared" si="41"/>
        <v>#DIV/0!</v>
      </c>
    </row>
    <row r="148" spans="2:9" s="148" customFormat="1" ht="16.149999999999999" customHeight="1" x14ac:dyDescent="0.25">
      <c r="B148" s="310">
        <v>323</v>
      </c>
      <c r="C148" s="311"/>
      <c r="D148" s="312"/>
      <c r="E148" s="230" t="s">
        <v>111</v>
      </c>
      <c r="F148" s="231">
        <f>F149+F150+F151+F152+F153+F154+F155+F156+F157</f>
        <v>1200</v>
      </c>
      <c r="G148" s="231">
        <f t="shared" ref="G148" si="66">G149+G150+G151+G152+G153+G154+G155+G156+G157</f>
        <v>1200</v>
      </c>
      <c r="H148" s="231">
        <f t="shared" ref="H148" si="67">H149+H150+H151+H152+H153+H154+H155+H156+H157</f>
        <v>90</v>
      </c>
      <c r="I148" s="247">
        <f t="shared" ref="I148:I211" si="68">H148/F148*100</f>
        <v>7.5</v>
      </c>
    </row>
    <row r="149" spans="2:9" s="148" customFormat="1" ht="16.149999999999999" customHeight="1" x14ac:dyDescent="0.25">
      <c r="B149" s="303">
        <v>3231</v>
      </c>
      <c r="C149" s="304"/>
      <c r="D149" s="305"/>
      <c r="E149" s="149" t="s">
        <v>226</v>
      </c>
      <c r="F149" s="161">
        <v>0</v>
      </c>
      <c r="G149" s="162">
        <v>0</v>
      </c>
      <c r="H149" s="162">
        <v>0</v>
      </c>
      <c r="I149" s="167" t="e">
        <f t="shared" si="68"/>
        <v>#DIV/0!</v>
      </c>
    </row>
    <row r="150" spans="2:9" s="148" customFormat="1" ht="16.149999999999999" customHeight="1" x14ac:dyDescent="0.25">
      <c r="B150" s="303">
        <v>3232</v>
      </c>
      <c r="C150" s="304"/>
      <c r="D150" s="305"/>
      <c r="E150" s="149" t="s">
        <v>104</v>
      </c>
      <c r="F150" s="161">
        <v>1200</v>
      </c>
      <c r="G150" s="162">
        <v>1200</v>
      </c>
      <c r="H150" s="162">
        <v>90</v>
      </c>
      <c r="I150" s="167">
        <f t="shared" si="68"/>
        <v>7.5</v>
      </c>
    </row>
    <row r="151" spans="2:9" s="148" customFormat="1" ht="16.149999999999999" customHeight="1" x14ac:dyDescent="0.25">
      <c r="B151" s="303">
        <v>3233</v>
      </c>
      <c r="C151" s="304"/>
      <c r="D151" s="305"/>
      <c r="E151" s="149" t="s">
        <v>105</v>
      </c>
      <c r="F151" s="161">
        <v>0</v>
      </c>
      <c r="G151" s="162">
        <v>0</v>
      </c>
      <c r="H151" s="162">
        <v>0</v>
      </c>
      <c r="I151" s="167" t="e">
        <f t="shared" si="68"/>
        <v>#DIV/0!</v>
      </c>
    </row>
    <row r="152" spans="2:9" s="148" customFormat="1" ht="16.149999999999999" customHeight="1" x14ac:dyDescent="0.25">
      <c r="B152" s="303">
        <v>3234</v>
      </c>
      <c r="C152" s="304"/>
      <c r="D152" s="305"/>
      <c r="E152" s="149" t="s">
        <v>106</v>
      </c>
      <c r="F152" s="161">
        <v>0</v>
      </c>
      <c r="G152" s="162">
        <v>0</v>
      </c>
      <c r="H152" s="162">
        <v>0</v>
      </c>
      <c r="I152" s="167" t="e">
        <f t="shared" si="68"/>
        <v>#DIV/0!</v>
      </c>
    </row>
    <row r="153" spans="2:9" s="148" customFormat="1" ht="16.149999999999999" customHeight="1" x14ac:dyDescent="0.25">
      <c r="B153" s="303">
        <v>3235</v>
      </c>
      <c r="C153" s="304"/>
      <c r="D153" s="305"/>
      <c r="E153" s="149" t="s">
        <v>212</v>
      </c>
      <c r="F153" s="161">
        <v>0</v>
      </c>
      <c r="G153" s="162">
        <v>0</v>
      </c>
      <c r="H153" s="162">
        <v>0</v>
      </c>
      <c r="I153" s="167" t="e">
        <f t="shared" si="68"/>
        <v>#DIV/0!</v>
      </c>
    </row>
    <row r="154" spans="2:9" s="148" customFormat="1" ht="16.149999999999999" customHeight="1" x14ac:dyDescent="0.25">
      <c r="B154" s="303">
        <v>3236</v>
      </c>
      <c r="C154" s="304"/>
      <c r="D154" s="305"/>
      <c r="E154" s="149" t="s">
        <v>107</v>
      </c>
      <c r="F154" s="161">
        <v>0</v>
      </c>
      <c r="G154" s="162">
        <v>0</v>
      </c>
      <c r="H154" s="162">
        <v>0</v>
      </c>
      <c r="I154" s="167" t="e">
        <f t="shared" si="68"/>
        <v>#DIV/0!</v>
      </c>
    </row>
    <row r="155" spans="2:9" s="148" customFormat="1" ht="16.149999999999999" customHeight="1" x14ac:dyDescent="0.25">
      <c r="B155" s="303">
        <v>3237</v>
      </c>
      <c r="C155" s="304"/>
      <c r="D155" s="305"/>
      <c r="E155" s="149" t="s">
        <v>108</v>
      </c>
      <c r="F155" s="161">
        <v>0</v>
      </c>
      <c r="G155" s="162">
        <v>0</v>
      </c>
      <c r="H155" s="162">
        <v>0</v>
      </c>
      <c r="I155" s="167" t="e">
        <f t="shared" si="68"/>
        <v>#DIV/0!</v>
      </c>
    </row>
    <row r="156" spans="2:9" s="148" customFormat="1" ht="16.149999999999999" customHeight="1" x14ac:dyDescent="0.25">
      <c r="B156" s="303">
        <v>3238</v>
      </c>
      <c r="C156" s="304"/>
      <c r="D156" s="305"/>
      <c r="E156" s="149" t="s">
        <v>109</v>
      </c>
      <c r="F156" s="161">
        <v>0</v>
      </c>
      <c r="G156" s="162">
        <v>0</v>
      </c>
      <c r="H156" s="162">
        <v>0</v>
      </c>
      <c r="I156" s="167" t="e">
        <f t="shared" si="68"/>
        <v>#DIV/0!</v>
      </c>
    </row>
    <row r="157" spans="2:9" s="148" customFormat="1" ht="16.149999999999999" customHeight="1" x14ac:dyDescent="0.25">
      <c r="B157" s="303">
        <v>3239</v>
      </c>
      <c r="C157" s="304"/>
      <c r="D157" s="305"/>
      <c r="E157" s="149" t="s">
        <v>110</v>
      </c>
      <c r="F157" s="161">
        <v>0</v>
      </c>
      <c r="G157" s="162">
        <v>0</v>
      </c>
      <c r="H157" s="162">
        <v>0</v>
      </c>
      <c r="I157" s="167" t="e">
        <f t="shared" si="68"/>
        <v>#DIV/0!</v>
      </c>
    </row>
    <row r="158" spans="2:9" s="148" customFormat="1" ht="16.149999999999999" customHeight="1" x14ac:dyDescent="0.25">
      <c r="B158" s="316">
        <v>329</v>
      </c>
      <c r="C158" s="317"/>
      <c r="D158" s="318"/>
      <c r="E158" s="239" t="s">
        <v>112</v>
      </c>
      <c r="F158" s="240">
        <f>F159+F160+F161+F162+F163+F164+F165</f>
        <v>200</v>
      </c>
      <c r="G158" s="240">
        <f t="shared" ref="G158" si="69">G159+G160+G161+G162+G163+G164+G165</f>
        <v>200</v>
      </c>
      <c r="H158" s="240">
        <f t="shared" ref="H158" si="70">H159+H160+H161+H162+H163+H164+H165</f>
        <v>0</v>
      </c>
      <c r="I158" s="247">
        <f t="shared" si="68"/>
        <v>0</v>
      </c>
    </row>
    <row r="159" spans="2:9" s="148" customFormat="1" ht="28.5" customHeight="1" x14ac:dyDescent="0.25">
      <c r="B159" s="303">
        <v>3291</v>
      </c>
      <c r="C159" s="304"/>
      <c r="D159" s="305"/>
      <c r="E159" s="150" t="s">
        <v>227</v>
      </c>
      <c r="F159" s="161">
        <v>0</v>
      </c>
      <c r="G159" s="162">
        <v>0</v>
      </c>
      <c r="H159" s="162">
        <v>0</v>
      </c>
      <c r="I159" s="167" t="e">
        <f t="shared" si="68"/>
        <v>#DIV/0!</v>
      </c>
    </row>
    <row r="160" spans="2:9" s="148" customFormat="1" ht="16.149999999999999" customHeight="1" x14ac:dyDescent="0.25">
      <c r="B160" s="303">
        <v>3292</v>
      </c>
      <c r="C160" s="304"/>
      <c r="D160" s="305"/>
      <c r="E160" s="149" t="s">
        <v>113</v>
      </c>
      <c r="F160" s="161">
        <v>0</v>
      </c>
      <c r="G160" s="162">
        <v>0</v>
      </c>
      <c r="H160" s="162">
        <v>0</v>
      </c>
      <c r="I160" s="167" t="e">
        <f t="shared" si="68"/>
        <v>#DIV/0!</v>
      </c>
    </row>
    <row r="161" spans="2:9" s="148" customFormat="1" ht="16.149999999999999" customHeight="1" x14ac:dyDescent="0.25">
      <c r="B161" s="303">
        <v>3293</v>
      </c>
      <c r="C161" s="304"/>
      <c r="D161" s="305"/>
      <c r="E161" s="149" t="s">
        <v>114</v>
      </c>
      <c r="F161" s="161">
        <v>200</v>
      </c>
      <c r="G161" s="162">
        <v>200</v>
      </c>
      <c r="H161" s="162">
        <v>0</v>
      </c>
      <c r="I161" s="167">
        <f t="shared" si="68"/>
        <v>0</v>
      </c>
    </row>
    <row r="162" spans="2:9" s="148" customFormat="1" ht="16.149999999999999" customHeight="1" x14ac:dyDescent="0.25">
      <c r="B162" s="303">
        <v>3294</v>
      </c>
      <c r="C162" s="304"/>
      <c r="D162" s="305"/>
      <c r="E162" s="149" t="s">
        <v>228</v>
      </c>
      <c r="F162" s="161">
        <v>0</v>
      </c>
      <c r="G162" s="162">
        <v>0</v>
      </c>
      <c r="H162" s="162">
        <v>0</v>
      </c>
      <c r="I162" s="167" t="e">
        <f t="shared" si="68"/>
        <v>#DIV/0!</v>
      </c>
    </row>
    <row r="163" spans="2:9" s="148" customFormat="1" ht="16.149999999999999" customHeight="1" x14ac:dyDescent="0.25">
      <c r="B163" s="303">
        <v>3295</v>
      </c>
      <c r="C163" s="304"/>
      <c r="D163" s="305"/>
      <c r="E163" s="149" t="s">
        <v>116</v>
      </c>
      <c r="F163" s="161">
        <v>0</v>
      </c>
      <c r="G163" s="162">
        <v>0</v>
      </c>
      <c r="H163" s="162">
        <v>0</v>
      </c>
      <c r="I163" s="167" t="e">
        <f t="shared" si="68"/>
        <v>#DIV/0!</v>
      </c>
    </row>
    <row r="164" spans="2:9" s="148" customFormat="1" ht="16.149999999999999" customHeight="1" x14ac:dyDescent="0.25">
      <c r="B164" s="303">
        <v>3296</v>
      </c>
      <c r="C164" s="304"/>
      <c r="D164" s="305"/>
      <c r="E164" s="149" t="s">
        <v>117</v>
      </c>
      <c r="F164" s="161">
        <v>0</v>
      </c>
      <c r="G164" s="162">
        <v>0</v>
      </c>
      <c r="H164" s="162">
        <v>0</v>
      </c>
      <c r="I164" s="167" t="e">
        <f t="shared" si="68"/>
        <v>#DIV/0!</v>
      </c>
    </row>
    <row r="165" spans="2:9" s="148" customFormat="1" ht="16.149999999999999" customHeight="1" x14ac:dyDescent="0.25">
      <c r="B165" s="303">
        <v>3299</v>
      </c>
      <c r="C165" s="304"/>
      <c r="D165" s="305"/>
      <c r="E165" s="149" t="s">
        <v>112</v>
      </c>
      <c r="F165" s="161">
        <v>0</v>
      </c>
      <c r="G165" s="162">
        <v>0</v>
      </c>
      <c r="H165" s="162">
        <v>0</v>
      </c>
      <c r="I165" s="167" t="e">
        <f t="shared" si="68"/>
        <v>#DIV/0!</v>
      </c>
    </row>
    <row r="166" spans="2:9" s="148" customFormat="1" ht="16.149999999999999" customHeight="1" x14ac:dyDescent="0.25">
      <c r="B166" s="319">
        <v>34</v>
      </c>
      <c r="C166" s="320"/>
      <c r="D166" s="321"/>
      <c r="E166" s="241" t="s">
        <v>118</v>
      </c>
      <c r="F166" s="242">
        <f>F167</f>
        <v>0</v>
      </c>
      <c r="G166" s="242">
        <f t="shared" ref="G166" si="71">G167</f>
        <v>0</v>
      </c>
      <c r="H166" s="242">
        <f t="shared" ref="H166" si="72">H167</f>
        <v>0</v>
      </c>
      <c r="I166" s="248" t="e">
        <f t="shared" si="68"/>
        <v>#DIV/0!</v>
      </c>
    </row>
    <row r="167" spans="2:9" s="228" customFormat="1" ht="16.149999999999999" customHeight="1" x14ac:dyDescent="0.25">
      <c r="B167" s="316">
        <v>343</v>
      </c>
      <c r="C167" s="317"/>
      <c r="D167" s="318"/>
      <c r="E167" s="239" t="s">
        <v>119</v>
      </c>
      <c r="F167" s="240">
        <f>F169+F168</f>
        <v>0</v>
      </c>
      <c r="G167" s="240">
        <f t="shared" ref="G167" si="73">G169+G168</f>
        <v>0</v>
      </c>
      <c r="H167" s="240">
        <f t="shared" ref="H167" si="74">H169+H168</f>
        <v>0</v>
      </c>
      <c r="I167" s="247" t="e">
        <f t="shared" si="68"/>
        <v>#DIV/0!</v>
      </c>
    </row>
    <row r="168" spans="2:9" s="224" customFormat="1" ht="16.149999999999999" customHeight="1" x14ac:dyDescent="0.25">
      <c r="B168" s="322">
        <v>3431</v>
      </c>
      <c r="C168" s="323"/>
      <c r="D168" s="324"/>
      <c r="E168" s="218" t="s">
        <v>120</v>
      </c>
      <c r="F168" s="219">
        <v>0</v>
      </c>
      <c r="G168" s="220">
        <v>0</v>
      </c>
      <c r="H168" s="220">
        <v>0</v>
      </c>
      <c r="I168" s="167" t="e">
        <f t="shared" si="68"/>
        <v>#DIV/0!</v>
      </c>
    </row>
    <row r="169" spans="2:9" s="224" customFormat="1" ht="16.149999999999999" customHeight="1" x14ac:dyDescent="0.25">
      <c r="B169" s="322">
        <v>3433</v>
      </c>
      <c r="C169" s="323"/>
      <c r="D169" s="324"/>
      <c r="E169" s="218" t="s">
        <v>229</v>
      </c>
      <c r="F169" s="219">
        <v>0</v>
      </c>
      <c r="G169" s="220">
        <v>0</v>
      </c>
      <c r="H169" s="220">
        <v>0</v>
      </c>
      <c r="I169" s="167" t="e">
        <f t="shared" si="68"/>
        <v>#DIV/0!</v>
      </c>
    </row>
    <row r="170" spans="2:9" s="148" customFormat="1" ht="16.149999999999999" customHeight="1" x14ac:dyDescent="0.25">
      <c r="B170" s="152"/>
      <c r="C170" s="151"/>
      <c r="D170" s="155">
        <v>4</v>
      </c>
      <c r="E170" s="156" t="s">
        <v>6</v>
      </c>
      <c r="F170" s="160">
        <f>F171</f>
        <v>0</v>
      </c>
      <c r="G170" s="160">
        <f t="shared" ref="G170" si="75">G171</f>
        <v>0</v>
      </c>
      <c r="H170" s="160">
        <f t="shared" ref="H170" si="76">H171</f>
        <v>51.52</v>
      </c>
      <c r="I170" s="159" t="e">
        <f t="shared" si="68"/>
        <v>#DIV/0!</v>
      </c>
    </row>
    <row r="171" spans="2:9" s="223" customFormat="1" ht="16.149999999999999" customHeight="1" x14ac:dyDescent="0.25">
      <c r="B171" s="235"/>
      <c r="C171" s="236"/>
      <c r="D171" s="225">
        <v>42</v>
      </c>
      <c r="E171" s="221" t="s">
        <v>6</v>
      </c>
      <c r="F171" s="222">
        <f>F172+F175+F178</f>
        <v>0</v>
      </c>
      <c r="G171" s="222">
        <f t="shared" ref="G171" si="77">G172+G175+G178</f>
        <v>0</v>
      </c>
      <c r="H171" s="222">
        <f t="shared" ref="H171" si="78">H172+H175+H178</f>
        <v>51.52</v>
      </c>
      <c r="I171" s="167" t="e">
        <f t="shared" si="68"/>
        <v>#DIV/0!</v>
      </c>
    </row>
    <row r="172" spans="2:9" s="148" customFormat="1" ht="16.149999999999999" customHeight="1" x14ac:dyDescent="0.25">
      <c r="B172" s="310">
        <v>421</v>
      </c>
      <c r="C172" s="311"/>
      <c r="D172" s="312"/>
      <c r="E172" s="232" t="s">
        <v>230</v>
      </c>
      <c r="F172" s="243"/>
      <c r="G172" s="243"/>
      <c r="H172" s="243"/>
      <c r="I172" s="247" t="e">
        <f t="shared" si="68"/>
        <v>#DIV/0!</v>
      </c>
    </row>
    <row r="173" spans="2:9" s="148" customFormat="1" ht="16.149999999999999" customHeight="1" x14ac:dyDescent="0.25">
      <c r="B173" s="303">
        <v>4212</v>
      </c>
      <c r="C173" s="304"/>
      <c r="D173" s="305"/>
      <c r="E173" s="149" t="s">
        <v>233</v>
      </c>
      <c r="F173" s="161">
        <v>0</v>
      </c>
      <c r="G173" s="161">
        <v>0</v>
      </c>
      <c r="H173" s="161">
        <v>0</v>
      </c>
      <c r="I173" s="167" t="e">
        <f t="shared" si="68"/>
        <v>#DIV/0!</v>
      </c>
    </row>
    <row r="174" spans="2:9" s="148" customFormat="1" ht="16.149999999999999" customHeight="1" x14ac:dyDescent="0.25">
      <c r="B174" s="303">
        <v>4221</v>
      </c>
      <c r="C174" s="304"/>
      <c r="D174" s="305"/>
      <c r="E174" s="149" t="s">
        <v>130</v>
      </c>
      <c r="F174" s="161">
        <v>0</v>
      </c>
      <c r="G174" s="161">
        <v>0</v>
      </c>
      <c r="H174" s="161">
        <v>0</v>
      </c>
      <c r="I174" s="167" t="e">
        <f t="shared" si="68"/>
        <v>#DIV/0!</v>
      </c>
    </row>
    <row r="175" spans="2:9" s="148" customFormat="1" ht="16.149999999999999" customHeight="1" x14ac:dyDescent="0.25">
      <c r="B175" s="310">
        <v>422</v>
      </c>
      <c r="C175" s="311"/>
      <c r="D175" s="312"/>
      <c r="E175" s="232" t="s">
        <v>231</v>
      </c>
      <c r="F175" s="243">
        <f>F177+F176</f>
        <v>0</v>
      </c>
      <c r="G175" s="243">
        <f t="shared" ref="G175" si="79">G177+G176</f>
        <v>0</v>
      </c>
      <c r="H175" s="243">
        <f t="shared" ref="H175" si="80">H177+H176</f>
        <v>51.52</v>
      </c>
      <c r="I175" s="247" t="e">
        <f t="shared" si="68"/>
        <v>#DIV/0!</v>
      </c>
    </row>
    <row r="176" spans="2:9" s="148" customFormat="1" ht="16.149999999999999" customHeight="1" x14ac:dyDescent="0.25">
      <c r="B176" s="303">
        <v>4226</v>
      </c>
      <c r="C176" s="304"/>
      <c r="D176" s="305"/>
      <c r="E176" s="149" t="s">
        <v>218</v>
      </c>
      <c r="F176" s="161">
        <v>0</v>
      </c>
      <c r="G176" s="161">
        <v>0</v>
      </c>
      <c r="H176" s="161">
        <v>51.52</v>
      </c>
      <c r="I176" s="167" t="e">
        <f t="shared" si="68"/>
        <v>#DIV/0!</v>
      </c>
    </row>
    <row r="177" spans="1:9" s="148" customFormat="1" ht="16.149999999999999" customHeight="1" x14ac:dyDescent="0.25">
      <c r="B177" s="303">
        <v>4227</v>
      </c>
      <c r="C177" s="304"/>
      <c r="D177" s="305"/>
      <c r="E177" s="149" t="s">
        <v>131</v>
      </c>
      <c r="F177" s="161">
        <v>0</v>
      </c>
      <c r="G177" s="161">
        <v>0</v>
      </c>
      <c r="H177" s="161">
        <v>0</v>
      </c>
      <c r="I177" s="167" t="e">
        <f t="shared" si="68"/>
        <v>#DIV/0!</v>
      </c>
    </row>
    <row r="178" spans="1:9" s="226" customFormat="1" ht="27.75" customHeight="1" x14ac:dyDescent="0.25">
      <c r="B178" s="310">
        <v>424</v>
      </c>
      <c r="C178" s="311"/>
      <c r="D178" s="312"/>
      <c r="E178" s="234" t="s">
        <v>232</v>
      </c>
      <c r="F178" s="243">
        <f>F179</f>
        <v>0</v>
      </c>
      <c r="G178" s="243">
        <f t="shared" ref="G178" si="81">G179</f>
        <v>0</v>
      </c>
      <c r="H178" s="243">
        <f t="shared" ref="H178" si="82">H179</f>
        <v>0</v>
      </c>
      <c r="I178" s="247" t="e">
        <f t="shared" si="68"/>
        <v>#DIV/0!</v>
      </c>
    </row>
    <row r="179" spans="1:9" s="148" customFormat="1" ht="16.149999999999999" customHeight="1" x14ac:dyDescent="0.25">
      <c r="B179" s="303">
        <v>4241</v>
      </c>
      <c r="C179" s="304"/>
      <c r="D179" s="305"/>
      <c r="E179" s="149" t="s">
        <v>133</v>
      </c>
      <c r="F179" s="161">
        <v>0</v>
      </c>
      <c r="G179" s="161">
        <v>0</v>
      </c>
      <c r="H179" s="161">
        <v>0</v>
      </c>
      <c r="I179" s="167" t="e">
        <f t="shared" si="68"/>
        <v>#DIV/0!</v>
      </c>
    </row>
    <row r="180" spans="1:9" s="148" customFormat="1" ht="30" customHeight="1" x14ac:dyDescent="0.25">
      <c r="B180" s="331" t="s">
        <v>183</v>
      </c>
      <c r="C180" s="332"/>
      <c r="D180" s="333"/>
      <c r="E180" s="158" t="s">
        <v>184</v>
      </c>
      <c r="F180" s="163">
        <f>F181+F226</f>
        <v>15950</v>
      </c>
      <c r="G180" s="163">
        <f>G181+G226</f>
        <v>15950</v>
      </c>
      <c r="H180" s="163">
        <f>H181+H226</f>
        <v>12498.62</v>
      </c>
      <c r="I180" s="166">
        <f t="shared" si="68"/>
        <v>78.361253918495294</v>
      </c>
    </row>
    <row r="181" spans="1:9" s="148" customFormat="1" ht="16.149999999999999" customHeight="1" x14ac:dyDescent="0.25">
      <c r="A181" s="157"/>
      <c r="B181" s="153"/>
      <c r="C181" s="154"/>
      <c r="D181" s="155">
        <v>3</v>
      </c>
      <c r="E181" s="156" t="s">
        <v>4</v>
      </c>
      <c r="F181" s="160">
        <f>F183+F192+F222</f>
        <v>15250</v>
      </c>
      <c r="G181" s="160">
        <f>G183+G192+G222</f>
        <v>15250</v>
      </c>
      <c r="H181" s="160">
        <f>H183+H192++H222</f>
        <v>10170.36</v>
      </c>
      <c r="I181" s="159">
        <f t="shared" si="68"/>
        <v>66.69088524590164</v>
      </c>
    </row>
    <row r="182" spans="1:9" s="148" customFormat="1" ht="16.149999999999999" customHeight="1" x14ac:dyDescent="0.25">
      <c r="A182" s="157"/>
      <c r="B182" s="153"/>
      <c r="C182" s="154"/>
      <c r="D182" s="155">
        <v>4</v>
      </c>
      <c r="E182" s="156" t="s">
        <v>6</v>
      </c>
      <c r="F182" s="160">
        <f>F226</f>
        <v>700</v>
      </c>
      <c r="G182" s="160">
        <f t="shared" ref="G182" si="83">G226</f>
        <v>700</v>
      </c>
      <c r="H182" s="160">
        <f>H226</f>
        <v>2328.2600000000002</v>
      </c>
      <c r="I182" s="159">
        <f t="shared" si="68"/>
        <v>332.60857142857145</v>
      </c>
    </row>
    <row r="183" spans="1:9" s="227" customFormat="1" ht="16.149999999999999" customHeight="1" x14ac:dyDescent="0.25">
      <c r="B183" s="328">
        <v>31</v>
      </c>
      <c r="C183" s="329"/>
      <c r="D183" s="330"/>
      <c r="E183" s="229" t="s">
        <v>5</v>
      </c>
      <c r="F183" s="237">
        <f>F184+F188+F190</f>
        <v>0</v>
      </c>
      <c r="G183" s="237">
        <f t="shared" ref="G183:H183" si="84">G184+G188+G190</f>
        <v>0</v>
      </c>
      <c r="H183" s="237">
        <f t="shared" si="84"/>
        <v>0</v>
      </c>
      <c r="I183" s="248" t="e">
        <f t="shared" si="68"/>
        <v>#DIV/0!</v>
      </c>
    </row>
    <row r="184" spans="1:9" s="227" customFormat="1" ht="16.149999999999999" customHeight="1" x14ac:dyDescent="0.25">
      <c r="B184" s="310">
        <v>311</v>
      </c>
      <c r="C184" s="311"/>
      <c r="D184" s="312"/>
      <c r="E184" s="233" t="s">
        <v>236</v>
      </c>
      <c r="F184" s="231">
        <f>F185+F186+F187</f>
        <v>0</v>
      </c>
      <c r="G184" s="231">
        <f t="shared" ref="G184:H184" si="85">G185+G186+G187</f>
        <v>0</v>
      </c>
      <c r="H184" s="231">
        <f t="shared" si="85"/>
        <v>0</v>
      </c>
      <c r="I184" s="247" t="e">
        <f t="shared" si="68"/>
        <v>#DIV/0!</v>
      </c>
    </row>
    <row r="185" spans="1:9" s="227" customFormat="1" ht="16.149999999999999" customHeight="1" x14ac:dyDescent="0.25">
      <c r="B185" s="322">
        <v>3111</v>
      </c>
      <c r="C185" s="323"/>
      <c r="D185" s="324"/>
      <c r="E185" s="244" t="s">
        <v>234</v>
      </c>
      <c r="F185" s="219">
        <v>0</v>
      </c>
      <c r="G185" s="219">
        <v>0</v>
      </c>
      <c r="H185" s="219">
        <v>0</v>
      </c>
      <c r="I185" s="167" t="e">
        <f t="shared" si="68"/>
        <v>#DIV/0!</v>
      </c>
    </row>
    <row r="186" spans="1:9" s="227" customFormat="1" ht="16.149999999999999" customHeight="1" x14ac:dyDescent="0.25">
      <c r="B186" s="322">
        <v>3113</v>
      </c>
      <c r="C186" s="323"/>
      <c r="D186" s="324"/>
      <c r="E186" s="244" t="s">
        <v>89</v>
      </c>
      <c r="F186" s="219">
        <v>0</v>
      </c>
      <c r="G186" s="219">
        <v>0</v>
      </c>
      <c r="H186" s="219">
        <v>0</v>
      </c>
      <c r="I186" s="167" t="e">
        <f t="shared" si="68"/>
        <v>#DIV/0!</v>
      </c>
    </row>
    <row r="187" spans="1:9" s="227" customFormat="1" ht="16.149999999999999" customHeight="1" x14ac:dyDescent="0.25">
      <c r="B187" s="322">
        <v>3114</v>
      </c>
      <c r="C187" s="323"/>
      <c r="D187" s="324"/>
      <c r="E187" s="244" t="s">
        <v>235</v>
      </c>
      <c r="F187" s="219">
        <v>0</v>
      </c>
      <c r="G187" s="219">
        <v>0</v>
      </c>
      <c r="H187" s="219">
        <v>0</v>
      </c>
      <c r="I187" s="167" t="e">
        <f t="shared" si="68"/>
        <v>#DIV/0!</v>
      </c>
    </row>
    <row r="188" spans="1:9" s="227" customFormat="1" ht="16.149999999999999" customHeight="1" x14ac:dyDescent="0.25">
      <c r="B188" s="310">
        <v>312</v>
      </c>
      <c r="C188" s="311"/>
      <c r="D188" s="312"/>
      <c r="E188" s="230" t="s">
        <v>91</v>
      </c>
      <c r="F188" s="245">
        <f>F189</f>
        <v>0</v>
      </c>
      <c r="G188" s="245">
        <f>G189</f>
        <v>0</v>
      </c>
      <c r="H188" s="245">
        <f t="shared" ref="H188" si="86">H189</f>
        <v>0</v>
      </c>
      <c r="I188" s="247" t="e">
        <f t="shared" si="68"/>
        <v>#DIV/0!</v>
      </c>
    </row>
    <row r="189" spans="1:9" s="227" customFormat="1" ht="16.149999999999999" customHeight="1" x14ac:dyDescent="0.25">
      <c r="B189" s="322">
        <v>3121</v>
      </c>
      <c r="C189" s="323"/>
      <c r="D189" s="324"/>
      <c r="E189" s="244" t="s">
        <v>91</v>
      </c>
      <c r="F189" s="219">
        <v>0</v>
      </c>
      <c r="G189" s="219">
        <v>0</v>
      </c>
      <c r="H189" s="219">
        <v>0</v>
      </c>
      <c r="I189" s="167" t="e">
        <f t="shared" si="68"/>
        <v>#DIV/0!</v>
      </c>
    </row>
    <row r="190" spans="1:9" s="227" customFormat="1" ht="16.149999999999999" customHeight="1" x14ac:dyDescent="0.25">
      <c r="B190" s="310">
        <v>313</v>
      </c>
      <c r="C190" s="311"/>
      <c r="D190" s="312"/>
      <c r="E190" s="230" t="s">
        <v>92</v>
      </c>
      <c r="F190" s="231">
        <f>F191</f>
        <v>0</v>
      </c>
      <c r="G190" s="231">
        <f t="shared" ref="G190:H190" si="87">G191</f>
        <v>0</v>
      </c>
      <c r="H190" s="231">
        <f t="shared" si="87"/>
        <v>0</v>
      </c>
      <c r="I190" s="247" t="e">
        <f t="shared" si="68"/>
        <v>#DIV/0!</v>
      </c>
    </row>
    <row r="191" spans="1:9" s="227" customFormat="1" ht="16.149999999999999" customHeight="1" x14ac:dyDescent="0.25">
      <c r="B191" s="325">
        <v>3132</v>
      </c>
      <c r="C191" s="326"/>
      <c r="D191" s="327"/>
      <c r="E191" s="244" t="s">
        <v>237</v>
      </c>
      <c r="F191" s="219">
        <v>0</v>
      </c>
      <c r="G191" s="219">
        <v>0</v>
      </c>
      <c r="H191" s="219">
        <v>0</v>
      </c>
      <c r="I191" s="167" t="e">
        <f t="shared" si="68"/>
        <v>#DIV/0!</v>
      </c>
    </row>
    <row r="192" spans="1:9" s="227" customFormat="1" ht="16.149999999999999" customHeight="1" x14ac:dyDescent="0.25">
      <c r="B192" s="328">
        <v>32</v>
      </c>
      <c r="C192" s="329"/>
      <c r="D192" s="330"/>
      <c r="E192" s="229" t="s">
        <v>14</v>
      </c>
      <c r="F192" s="237">
        <f>F193+F197+F204+F214</f>
        <v>15250</v>
      </c>
      <c r="G192" s="237">
        <f t="shared" ref="G192:H192" si="88">G193+G197+G204+G214</f>
        <v>15250</v>
      </c>
      <c r="H192" s="237">
        <f t="shared" si="88"/>
        <v>10170.35</v>
      </c>
      <c r="I192" s="248">
        <f t="shared" si="68"/>
        <v>66.690819672131155</v>
      </c>
    </row>
    <row r="193" spans="2:9" s="148" customFormat="1" ht="16.149999999999999" customHeight="1" x14ac:dyDescent="0.25">
      <c r="B193" s="310">
        <v>321</v>
      </c>
      <c r="C193" s="311"/>
      <c r="D193" s="312"/>
      <c r="E193" s="230" t="s">
        <v>220</v>
      </c>
      <c r="F193" s="231">
        <f>F194+F195+F196</f>
        <v>1000</v>
      </c>
      <c r="G193" s="231">
        <f t="shared" ref="G193:H193" si="89">G194+G195+G196</f>
        <v>1000</v>
      </c>
      <c r="H193" s="231">
        <f t="shared" si="89"/>
        <v>77.400000000000006</v>
      </c>
      <c r="I193" s="247">
        <f t="shared" si="68"/>
        <v>7.7400000000000011</v>
      </c>
    </row>
    <row r="194" spans="2:9" s="148" customFormat="1" ht="16.149999999999999" customHeight="1" x14ac:dyDescent="0.25">
      <c r="B194" s="303">
        <v>3211</v>
      </c>
      <c r="C194" s="304"/>
      <c r="D194" s="305"/>
      <c r="E194" s="149" t="s">
        <v>30</v>
      </c>
      <c r="F194" s="161">
        <v>1000</v>
      </c>
      <c r="G194" s="162">
        <v>1000</v>
      </c>
      <c r="H194" s="162">
        <v>77.400000000000006</v>
      </c>
      <c r="I194" s="167">
        <f t="shared" si="68"/>
        <v>7.7400000000000011</v>
      </c>
    </row>
    <row r="195" spans="2:9" s="148" customFormat="1" ht="16.149999999999999" customHeight="1" x14ac:dyDescent="0.25">
      <c r="B195" s="303">
        <v>3212</v>
      </c>
      <c r="C195" s="304"/>
      <c r="D195" s="305"/>
      <c r="E195" s="149" t="s">
        <v>221</v>
      </c>
      <c r="F195" s="161">
        <v>0</v>
      </c>
      <c r="G195" s="162">
        <v>0</v>
      </c>
      <c r="H195" s="162">
        <v>0</v>
      </c>
      <c r="I195" s="167" t="e">
        <f t="shared" si="68"/>
        <v>#DIV/0!</v>
      </c>
    </row>
    <row r="196" spans="2:9" s="148" customFormat="1" ht="16.149999999999999" customHeight="1" x14ac:dyDescent="0.25">
      <c r="B196" s="303">
        <v>3213</v>
      </c>
      <c r="C196" s="304"/>
      <c r="D196" s="305"/>
      <c r="E196" s="149" t="s">
        <v>222</v>
      </c>
      <c r="F196" s="161">
        <v>0</v>
      </c>
      <c r="G196" s="162">
        <v>0</v>
      </c>
      <c r="H196" s="162">
        <v>0</v>
      </c>
      <c r="I196" s="167" t="e">
        <f t="shared" si="68"/>
        <v>#DIV/0!</v>
      </c>
    </row>
    <row r="197" spans="2:9" s="148" customFormat="1" ht="16.149999999999999" customHeight="1" x14ac:dyDescent="0.25">
      <c r="B197" s="310">
        <v>322</v>
      </c>
      <c r="C197" s="311"/>
      <c r="D197" s="312"/>
      <c r="E197" s="230" t="s">
        <v>96</v>
      </c>
      <c r="F197" s="231">
        <f>F198+F199+F200+F201+F202+F203</f>
        <v>5300</v>
      </c>
      <c r="G197" s="231">
        <f t="shared" ref="G197:H197" si="90">G198+G199+G200+G201+G202+G203</f>
        <v>5300</v>
      </c>
      <c r="H197" s="231">
        <f t="shared" si="90"/>
        <v>4360.8400000000011</v>
      </c>
      <c r="I197" s="247">
        <f t="shared" si="68"/>
        <v>82.280000000000015</v>
      </c>
    </row>
    <row r="198" spans="2:9" s="148" customFormat="1" ht="16.149999999999999" customHeight="1" x14ac:dyDescent="0.25">
      <c r="B198" s="303">
        <v>3221</v>
      </c>
      <c r="C198" s="304"/>
      <c r="D198" s="305"/>
      <c r="E198" s="149" t="s">
        <v>223</v>
      </c>
      <c r="F198" s="161">
        <v>600</v>
      </c>
      <c r="G198" s="162">
        <v>600</v>
      </c>
      <c r="H198" s="162">
        <v>24.43</v>
      </c>
      <c r="I198" s="167">
        <f t="shared" si="68"/>
        <v>4.0716666666666663</v>
      </c>
    </row>
    <row r="199" spans="2:9" s="148" customFormat="1" ht="16.149999999999999" customHeight="1" x14ac:dyDescent="0.25">
      <c r="B199" s="303">
        <v>3222</v>
      </c>
      <c r="C199" s="304"/>
      <c r="D199" s="305"/>
      <c r="E199" s="149" t="s">
        <v>98</v>
      </c>
      <c r="F199" s="161">
        <v>4700</v>
      </c>
      <c r="G199" s="162">
        <v>4700</v>
      </c>
      <c r="H199" s="162">
        <v>4099.3900000000003</v>
      </c>
      <c r="I199" s="167">
        <f t="shared" si="68"/>
        <v>87.221063829787241</v>
      </c>
    </row>
    <row r="200" spans="2:9" s="148" customFormat="1" ht="16.149999999999999" customHeight="1" x14ac:dyDescent="0.25">
      <c r="B200" s="303">
        <v>3223</v>
      </c>
      <c r="C200" s="304"/>
      <c r="D200" s="305"/>
      <c r="E200" s="149" t="s">
        <v>99</v>
      </c>
      <c r="F200" s="161">
        <v>0</v>
      </c>
      <c r="G200" s="161">
        <v>0</v>
      </c>
      <c r="H200" s="162">
        <v>0</v>
      </c>
      <c r="I200" s="167" t="e">
        <f t="shared" si="68"/>
        <v>#DIV/0!</v>
      </c>
    </row>
    <row r="201" spans="2:9" s="148" customFormat="1" ht="16.149999999999999" customHeight="1" x14ac:dyDescent="0.25">
      <c r="B201" s="303">
        <v>3224</v>
      </c>
      <c r="C201" s="304"/>
      <c r="D201" s="305"/>
      <c r="E201" s="149" t="s">
        <v>224</v>
      </c>
      <c r="F201" s="161">
        <v>0</v>
      </c>
      <c r="G201" s="161">
        <v>0</v>
      </c>
      <c r="H201" s="162">
        <v>0</v>
      </c>
      <c r="I201" s="167" t="e">
        <f t="shared" si="68"/>
        <v>#DIV/0!</v>
      </c>
    </row>
    <row r="202" spans="2:9" s="148" customFormat="1" ht="16.149999999999999" customHeight="1" x14ac:dyDescent="0.25">
      <c r="B202" s="303">
        <v>3225</v>
      </c>
      <c r="C202" s="304"/>
      <c r="D202" s="305"/>
      <c r="E202" s="149" t="s">
        <v>225</v>
      </c>
      <c r="F202" s="161">
        <v>0</v>
      </c>
      <c r="G202" s="161">
        <v>0</v>
      </c>
      <c r="H202" s="162">
        <v>237.02</v>
      </c>
      <c r="I202" s="167" t="e">
        <f t="shared" si="68"/>
        <v>#DIV/0!</v>
      </c>
    </row>
    <row r="203" spans="2:9" s="148" customFormat="1" ht="16.149999999999999" customHeight="1" x14ac:dyDescent="0.25">
      <c r="B203" s="303">
        <v>3227</v>
      </c>
      <c r="C203" s="304"/>
      <c r="D203" s="305"/>
      <c r="E203" s="149" t="s">
        <v>102</v>
      </c>
      <c r="F203" s="161">
        <v>0</v>
      </c>
      <c r="G203" s="161">
        <v>0</v>
      </c>
      <c r="H203" s="162">
        <v>0</v>
      </c>
      <c r="I203" s="167" t="e">
        <f t="shared" si="68"/>
        <v>#DIV/0!</v>
      </c>
    </row>
    <row r="204" spans="2:9" s="148" customFormat="1" ht="16.149999999999999" customHeight="1" x14ac:dyDescent="0.25">
      <c r="B204" s="310">
        <v>323</v>
      </c>
      <c r="C204" s="311"/>
      <c r="D204" s="312"/>
      <c r="E204" s="230" t="s">
        <v>111</v>
      </c>
      <c r="F204" s="231">
        <f>F205+F206+F207+F208+F209+F210+F211+F212+F213</f>
        <v>500</v>
      </c>
      <c r="G204" s="231">
        <f t="shared" ref="G204:H204" si="91">G205+G206+G207+G208+G209+G210+G211+G212+G213</f>
        <v>500</v>
      </c>
      <c r="H204" s="231">
        <f t="shared" si="91"/>
        <v>4952.88</v>
      </c>
      <c r="I204" s="247">
        <f t="shared" si="68"/>
        <v>990.57600000000002</v>
      </c>
    </row>
    <row r="205" spans="2:9" s="148" customFormat="1" ht="16.149999999999999" customHeight="1" x14ac:dyDescent="0.25">
      <c r="B205" s="303">
        <v>3231</v>
      </c>
      <c r="C205" s="304"/>
      <c r="D205" s="305"/>
      <c r="E205" s="149" t="s">
        <v>226</v>
      </c>
      <c r="F205" s="161">
        <v>0</v>
      </c>
      <c r="G205" s="161">
        <v>0</v>
      </c>
      <c r="H205" s="162">
        <v>4166.17</v>
      </c>
      <c r="I205" s="167" t="e">
        <f t="shared" si="68"/>
        <v>#DIV/0!</v>
      </c>
    </row>
    <row r="206" spans="2:9" s="148" customFormat="1" ht="16.149999999999999" customHeight="1" x14ac:dyDescent="0.25">
      <c r="B206" s="303">
        <v>3232</v>
      </c>
      <c r="C206" s="304"/>
      <c r="D206" s="305"/>
      <c r="E206" s="149" t="s">
        <v>104</v>
      </c>
      <c r="F206" s="161">
        <v>0</v>
      </c>
      <c r="G206" s="161">
        <v>0</v>
      </c>
      <c r="H206" s="162">
        <v>0</v>
      </c>
      <c r="I206" s="167" t="e">
        <f t="shared" si="68"/>
        <v>#DIV/0!</v>
      </c>
    </row>
    <row r="207" spans="2:9" s="148" customFormat="1" ht="16.149999999999999" customHeight="1" x14ac:dyDescent="0.25">
      <c r="B207" s="303">
        <v>3233</v>
      </c>
      <c r="C207" s="304"/>
      <c r="D207" s="305"/>
      <c r="E207" s="149" t="s">
        <v>105</v>
      </c>
      <c r="F207" s="161">
        <v>0</v>
      </c>
      <c r="G207" s="161">
        <v>0</v>
      </c>
      <c r="H207" s="162">
        <v>0</v>
      </c>
      <c r="I207" s="167" t="e">
        <f t="shared" si="68"/>
        <v>#DIV/0!</v>
      </c>
    </row>
    <row r="208" spans="2:9" s="148" customFormat="1" ht="16.149999999999999" customHeight="1" x14ac:dyDescent="0.25">
      <c r="B208" s="303">
        <v>3234</v>
      </c>
      <c r="C208" s="304"/>
      <c r="D208" s="305"/>
      <c r="E208" s="149" t="s">
        <v>106</v>
      </c>
      <c r="F208" s="161">
        <v>0</v>
      </c>
      <c r="G208" s="161">
        <v>0</v>
      </c>
      <c r="H208" s="162">
        <v>0.2</v>
      </c>
      <c r="I208" s="167" t="e">
        <f t="shared" si="68"/>
        <v>#DIV/0!</v>
      </c>
    </row>
    <row r="209" spans="2:9" s="148" customFormat="1" ht="16.149999999999999" customHeight="1" x14ac:dyDescent="0.25">
      <c r="B209" s="303">
        <v>3235</v>
      </c>
      <c r="C209" s="304"/>
      <c r="D209" s="305"/>
      <c r="E209" s="149" t="s">
        <v>212</v>
      </c>
      <c r="F209" s="161">
        <v>500</v>
      </c>
      <c r="G209" s="162">
        <v>500</v>
      </c>
      <c r="H209" s="162">
        <v>0</v>
      </c>
      <c r="I209" s="167">
        <f t="shared" si="68"/>
        <v>0</v>
      </c>
    </row>
    <row r="210" spans="2:9" s="148" customFormat="1" ht="16.149999999999999" customHeight="1" x14ac:dyDescent="0.25">
      <c r="B210" s="303">
        <v>3236</v>
      </c>
      <c r="C210" s="304"/>
      <c r="D210" s="305"/>
      <c r="E210" s="149" t="s">
        <v>107</v>
      </c>
      <c r="F210" s="161">
        <v>0</v>
      </c>
      <c r="G210" s="161">
        <v>0</v>
      </c>
      <c r="H210" s="162">
        <v>0</v>
      </c>
      <c r="I210" s="167" t="e">
        <f t="shared" si="68"/>
        <v>#DIV/0!</v>
      </c>
    </row>
    <row r="211" spans="2:9" s="148" customFormat="1" ht="16.149999999999999" customHeight="1" x14ac:dyDescent="0.25">
      <c r="B211" s="303">
        <v>3237</v>
      </c>
      <c r="C211" s="304"/>
      <c r="D211" s="305"/>
      <c r="E211" s="149" t="s">
        <v>108</v>
      </c>
      <c r="F211" s="161">
        <v>0</v>
      </c>
      <c r="G211" s="161">
        <v>0</v>
      </c>
      <c r="H211" s="162">
        <v>786.51</v>
      </c>
      <c r="I211" s="167" t="e">
        <f t="shared" si="68"/>
        <v>#DIV/0!</v>
      </c>
    </row>
    <row r="212" spans="2:9" s="148" customFormat="1" ht="16.149999999999999" customHeight="1" x14ac:dyDescent="0.25">
      <c r="B212" s="303">
        <v>3238</v>
      </c>
      <c r="C212" s="304"/>
      <c r="D212" s="305"/>
      <c r="E212" s="149" t="s">
        <v>109</v>
      </c>
      <c r="F212" s="161">
        <v>0</v>
      </c>
      <c r="G212" s="161">
        <v>0</v>
      </c>
      <c r="H212" s="162">
        <v>0</v>
      </c>
      <c r="I212" s="167" t="e">
        <f t="shared" ref="I212:I275" si="92">H212/F212*100</f>
        <v>#DIV/0!</v>
      </c>
    </row>
    <row r="213" spans="2:9" s="148" customFormat="1" ht="16.149999999999999" customHeight="1" x14ac:dyDescent="0.25">
      <c r="B213" s="303">
        <v>3239</v>
      </c>
      <c r="C213" s="304"/>
      <c r="D213" s="305"/>
      <c r="E213" s="149" t="s">
        <v>110</v>
      </c>
      <c r="F213" s="161">
        <v>0</v>
      </c>
      <c r="G213" s="161">
        <v>0</v>
      </c>
      <c r="H213" s="162">
        <v>0</v>
      </c>
      <c r="I213" s="167" t="e">
        <f t="shared" si="92"/>
        <v>#DIV/0!</v>
      </c>
    </row>
    <row r="214" spans="2:9" s="148" customFormat="1" ht="16.149999999999999" customHeight="1" x14ac:dyDescent="0.25">
      <c r="B214" s="316">
        <v>329</v>
      </c>
      <c r="C214" s="317"/>
      <c r="D214" s="318"/>
      <c r="E214" s="239" t="s">
        <v>112</v>
      </c>
      <c r="F214" s="240">
        <f>F215+F216+F217+F218+F219+F220+F221</f>
        <v>8450</v>
      </c>
      <c r="G214" s="240">
        <f t="shared" ref="G214:H214" si="93">G215+G216+G217+G218+G219+G220+G221</f>
        <v>8450</v>
      </c>
      <c r="H214" s="240">
        <f t="shared" si="93"/>
        <v>779.23</v>
      </c>
      <c r="I214" s="247">
        <f t="shared" si="92"/>
        <v>9.221656804733728</v>
      </c>
    </row>
    <row r="215" spans="2:9" s="148" customFormat="1" ht="28.5" customHeight="1" x14ac:dyDescent="0.25">
      <c r="B215" s="303">
        <v>3291</v>
      </c>
      <c r="C215" s="304"/>
      <c r="D215" s="305"/>
      <c r="E215" s="150" t="s">
        <v>227</v>
      </c>
      <c r="F215" s="161">
        <v>0</v>
      </c>
      <c r="G215" s="161">
        <v>0</v>
      </c>
      <c r="H215" s="162">
        <v>0</v>
      </c>
      <c r="I215" s="167" t="e">
        <f t="shared" si="92"/>
        <v>#DIV/0!</v>
      </c>
    </row>
    <row r="216" spans="2:9" s="148" customFormat="1" ht="16.149999999999999" customHeight="1" x14ac:dyDescent="0.25">
      <c r="B216" s="303">
        <v>3292</v>
      </c>
      <c r="C216" s="304"/>
      <c r="D216" s="305"/>
      <c r="E216" s="149" t="s">
        <v>113</v>
      </c>
      <c r="F216" s="161">
        <v>0</v>
      </c>
      <c r="G216" s="161">
        <v>0</v>
      </c>
      <c r="H216" s="162">
        <v>0</v>
      </c>
      <c r="I216" s="167" t="e">
        <f t="shared" si="92"/>
        <v>#DIV/0!</v>
      </c>
    </row>
    <row r="217" spans="2:9" s="148" customFormat="1" ht="16.149999999999999" customHeight="1" x14ac:dyDescent="0.25">
      <c r="B217" s="303">
        <v>3293</v>
      </c>
      <c r="C217" s="304"/>
      <c r="D217" s="305"/>
      <c r="E217" s="149" t="s">
        <v>114</v>
      </c>
      <c r="F217" s="161">
        <v>0</v>
      </c>
      <c r="G217" s="161">
        <v>0</v>
      </c>
      <c r="H217" s="162">
        <v>0</v>
      </c>
      <c r="I217" s="167" t="e">
        <f t="shared" si="92"/>
        <v>#DIV/0!</v>
      </c>
    </row>
    <row r="218" spans="2:9" s="148" customFormat="1" ht="16.149999999999999" customHeight="1" x14ac:dyDescent="0.25">
      <c r="B218" s="303">
        <v>3294</v>
      </c>
      <c r="C218" s="304"/>
      <c r="D218" s="305"/>
      <c r="E218" s="149" t="s">
        <v>228</v>
      </c>
      <c r="F218" s="161">
        <v>0</v>
      </c>
      <c r="G218" s="161">
        <v>0</v>
      </c>
      <c r="H218" s="162">
        <v>25</v>
      </c>
      <c r="I218" s="167" t="e">
        <f t="shared" si="92"/>
        <v>#DIV/0!</v>
      </c>
    </row>
    <row r="219" spans="2:9" s="148" customFormat="1" ht="16.149999999999999" customHeight="1" x14ac:dyDescent="0.25">
      <c r="B219" s="303">
        <v>3295</v>
      </c>
      <c r="C219" s="304"/>
      <c r="D219" s="305"/>
      <c r="E219" s="149" t="s">
        <v>116</v>
      </c>
      <c r="F219" s="161">
        <v>0</v>
      </c>
      <c r="G219" s="161">
        <v>0</v>
      </c>
      <c r="H219" s="162">
        <v>0</v>
      </c>
      <c r="I219" s="167" t="e">
        <f t="shared" si="92"/>
        <v>#DIV/0!</v>
      </c>
    </row>
    <row r="220" spans="2:9" s="148" customFormat="1" ht="16.149999999999999" customHeight="1" x14ac:dyDescent="0.25">
      <c r="B220" s="303">
        <v>3296</v>
      </c>
      <c r="C220" s="304"/>
      <c r="D220" s="305"/>
      <c r="E220" s="149" t="s">
        <v>117</v>
      </c>
      <c r="F220" s="161">
        <v>0</v>
      </c>
      <c r="G220" s="161">
        <v>0</v>
      </c>
      <c r="H220" s="162">
        <v>0</v>
      </c>
      <c r="I220" s="167" t="e">
        <f t="shared" si="92"/>
        <v>#DIV/0!</v>
      </c>
    </row>
    <row r="221" spans="2:9" s="148" customFormat="1" ht="16.149999999999999" customHeight="1" x14ac:dyDescent="0.25">
      <c r="B221" s="303">
        <v>3299</v>
      </c>
      <c r="C221" s="304"/>
      <c r="D221" s="305"/>
      <c r="E221" s="149" t="s">
        <v>112</v>
      </c>
      <c r="F221" s="161">
        <v>8450</v>
      </c>
      <c r="G221" s="162">
        <v>8450</v>
      </c>
      <c r="H221" s="162">
        <v>754.23</v>
      </c>
      <c r="I221" s="167">
        <f t="shared" si="92"/>
        <v>8.9257988165680473</v>
      </c>
    </row>
    <row r="222" spans="2:9" s="148" customFormat="1" ht="16.149999999999999" customHeight="1" x14ac:dyDescent="0.25">
      <c r="B222" s="319">
        <v>34</v>
      </c>
      <c r="C222" s="320"/>
      <c r="D222" s="321"/>
      <c r="E222" s="241" t="s">
        <v>118</v>
      </c>
      <c r="F222" s="242">
        <f>F223</f>
        <v>0</v>
      </c>
      <c r="G222" s="242">
        <f t="shared" ref="G222:H222" si="94">G223</f>
        <v>0</v>
      </c>
      <c r="H222" s="242">
        <f t="shared" si="94"/>
        <v>0.01</v>
      </c>
      <c r="I222" s="248" t="e">
        <f t="shared" si="92"/>
        <v>#DIV/0!</v>
      </c>
    </row>
    <row r="223" spans="2:9" s="228" customFormat="1" ht="16.149999999999999" customHeight="1" x14ac:dyDescent="0.25">
      <c r="B223" s="316">
        <v>343</v>
      </c>
      <c r="C223" s="317"/>
      <c r="D223" s="318"/>
      <c r="E223" s="239" t="s">
        <v>119</v>
      </c>
      <c r="F223" s="240">
        <f>F225+F224</f>
        <v>0</v>
      </c>
      <c r="G223" s="240">
        <f t="shared" ref="G223:H223" si="95">G225+G224</f>
        <v>0</v>
      </c>
      <c r="H223" s="240">
        <f t="shared" si="95"/>
        <v>0.01</v>
      </c>
      <c r="I223" s="247" t="e">
        <f t="shared" si="92"/>
        <v>#DIV/0!</v>
      </c>
    </row>
    <row r="224" spans="2:9" s="224" customFormat="1" ht="16.149999999999999" customHeight="1" x14ac:dyDescent="0.25">
      <c r="B224" s="322">
        <v>3431</v>
      </c>
      <c r="C224" s="323"/>
      <c r="D224" s="324"/>
      <c r="E224" s="218" t="s">
        <v>120</v>
      </c>
      <c r="F224" s="219">
        <v>0</v>
      </c>
      <c r="G224" s="220">
        <v>0</v>
      </c>
      <c r="H224" s="220">
        <v>0</v>
      </c>
      <c r="I224" s="167" t="e">
        <f t="shared" si="92"/>
        <v>#DIV/0!</v>
      </c>
    </row>
    <row r="225" spans="1:9" s="224" customFormat="1" ht="16.149999999999999" customHeight="1" x14ac:dyDescent="0.25">
      <c r="B225" s="322">
        <v>3433</v>
      </c>
      <c r="C225" s="323"/>
      <c r="D225" s="324"/>
      <c r="E225" s="218" t="s">
        <v>229</v>
      </c>
      <c r="F225" s="219">
        <v>0</v>
      </c>
      <c r="G225" s="220">
        <v>0</v>
      </c>
      <c r="H225" s="220">
        <v>0.01</v>
      </c>
      <c r="I225" s="167" t="e">
        <f t="shared" si="92"/>
        <v>#DIV/0!</v>
      </c>
    </row>
    <row r="226" spans="1:9" s="148" customFormat="1" ht="16.149999999999999" customHeight="1" x14ac:dyDescent="0.25">
      <c r="B226" s="152"/>
      <c r="C226" s="151"/>
      <c r="D226" s="155">
        <v>4</v>
      </c>
      <c r="E226" s="156" t="s">
        <v>6</v>
      </c>
      <c r="F226" s="160">
        <f>F227</f>
        <v>700</v>
      </c>
      <c r="G226" s="160">
        <f t="shared" ref="G226:H226" si="96">G227</f>
        <v>700</v>
      </c>
      <c r="H226" s="160">
        <f t="shared" si="96"/>
        <v>2328.2600000000002</v>
      </c>
      <c r="I226" s="159">
        <f t="shared" si="92"/>
        <v>332.60857142857145</v>
      </c>
    </row>
    <row r="227" spans="1:9" s="223" customFormat="1" ht="16.149999999999999" customHeight="1" x14ac:dyDescent="0.25">
      <c r="B227" s="235"/>
      <c r="C227" s="236"/>
      <c r="D227" s="225">
        <v>42</v>
      </c>
      <c r="E227" s="221" t="s">
        <v>6</v>
      </c>
      <c r="F227" s="222">
        <f>F228+F231+F234</f>
        <v>700</v>
      </c>
      <c r="G227" s="222">
        <f t="shared" ref="G227:H227" si="97">G228+G231+G234</f>
        <v>700</v>
      </c>
      <c r="H227" s="222">
        <f t="shared" si="97"/>
        <v>2328.2600000000002</v>
      </c>
      <c r="I227" s="167">
        <f t="shared" si="92"/>
        <v>332.60857142857145</v>
      </c>
    </row>
    <row r="228" spans="1:9" s="148" customFormat="1" ht="16.149999999999999" customHeight="1" x14ac:dyDescent="0.25">
      <c r="B228" s="310">
        <v>421</v>
      </c>
      <c r="C228" s="311"/>
      <c r="D228" s="312"/>
      <c r="E228" s="232" t="s">
        <v>230</v>
      </c>
      <c r="F228" s="243">
        <f>F229+F230</f>
        <v>0</v>
      </c>
      <c r="G228" s="243">
        <f t="shared" ref="G228:H228" si="98">G229+G230</f>
        <v>0</v>
      </c>
      <c r="H228" s="243">
        <f t="shared" si="98"/>
        <v>1509.38</v>
      </c>
      <c r="I228" s="247" t="e">
        <f t="shared" si="92"/>
        <v>#DIV/0!</v>
      </c>
    </row>
    <row r="229" spans="1:9" s="148" customFormat="1" ht="16.149999999999999" customHeight="1" x14ac:dyDescent="0.25">
      <c r="B229" s="303">
        <v>4212</v>
      </c>
      <c r="C229" s="304"/>
      <c r="D229" s="305"/>
      <c r="E229" s="149" t="s">
        <v>233</v>
      </c>
      <c r="F229" s="161">
        <v>0</v>
      </c>
      <c r="G229" s="161">
        <v>0</v>
      </c>
      <c r="H229" s="161">
        <v>0</v>
      </c>
      <c r="I229" s="167" t="e">
        <f t="shared" si="92"/>
        <v>#DIV/0!</v>
      </c>
    </row>
    <row r="230" spans="1:9" s="148" customFormat="1" ht="16.149999999999999" customHeight="1" x14ac:dyDescent="0.25">
      <c r="B230" s="303">
        <v>4221</v>
      </c>
      <c r="C230" s="304"/>
      <c r="D230" s="305"/>
      <c r="E230" s="149" t="s">
        <v>130</v>
      </c>
      <c r="F230" s="161">
        <v>0</v>
      </c>
      <c r="G230" s="161">
        <v>0</v>
      </c>
      <c r="H230" s="161">
        <v>1509.38</v>
      </c>
      <c r="I230" s="167" t="e">
        <f t="shared" si="92"/>
        <v>#DIV/0!</v>
      </c>
    </row>
    <row r="231" spans="1:9" s="148" customFormat="1" ht="16.149999999999999" customHeight="1" x14ac:dyDescent="0.25">
      <c r="B231" s="310">
        <v>422</v>
      </c>
      <c r="C231" s="311"/>
      <c r="D231" s="312"/>
      <c r="E231" s="232" t="s">
        <v>231</v>
      </c>
      <c r="F231" s="243">
        <f>F233+F232</f>
        <v>700</v>
      </c>
      <c r="G231" s="243">
        <f t="shared" ref="G231:H231" si="99">G233+G232</f>
        <v>700</v>
      </c>
      <c r="H231" s="243">
        <f t="shared" si="99"/>
        <v>693.48</v>
      </c>
      <c r="I231" s="247">
        <f t="shared" si="92"/>
        <v>99.068571428571431</v>
      </c>
    </row>
    <row r="232" spans="1:9" s="148" customFormat="1" ht="16.149999999999999" customHeight="1" x14ac:dyDescent="0.25">
      <c r="B232" s="303">
        <v>4226</v>
      </c>
      <c r="C232" s="304"/>
      <c r="D232" s="305"/>
      <c r="E232" s="149" t="s">
        <v>218</v>
      </c>
      <c r="F232" s="161">
        <v>0</v>
      </c>
      <c r="G232" s="161">
        <v>0</v>
      </c>
      <c r="H232" s="161">
        <v>693.48</v>
      </c>
      <c r="I232" s="167" t="e">
        <f t="shared" si="92"/>
        <v>#DIV/0!</v>
      </c>
    </row>
    <row r="233" spans="1:9" s="148" customFormat="1" ht="16.149999999999999" customHeight="1" x14ac:dyDescent="0.25">
      <c r="B233" s="303">
        <v>4227</v>
      </c>
      <c r="C233" s="304"/>
      <c r="D233" s="305"/>
      <c r="E233" s="149" t="s">
        <v>131</v>
      </c>
      <c r="F233" s="161">
        <v>700</v>
      </c>
      <c r="G233" s="161">
        <v>700</v>
      </c>
      <c r="H233" s="161">
        <v>0</v>
      </c>
      <c r="I233" s="167">
        <f t="shared" si="92"/>
        <v>0</v>
      </c>
    </row>
    <row r="234" spans="1:9" s="226" customFormat="1" ht="27.75" customHeight="1" x14ac:dyDescent="0.25">
      <c r="B234" s="310">
        <v>424</v>
      </c>
      <c r="C234" s="311"/>
      <c r="D234" s="312"/>
      <c r="E234" s="234" t="s">
        <v>232</v>
      </c>
      <c r="F234" s="243">
        <f>F235</f>
        <v>0</v>
      </c>
      <c r="G234" s="243">
        <f t="shared" ref="G234:H234" si="100">G235</f>
        <v>0</v>
      </c>
      <c r="H234" s="243">
        <f t="shared" si="100"/>
        <v>125.4</v>
      </c>
      <c r="I234" s="247" t="e">
        <f t="shared" si="92"/>
        <v>#DIV/0!</v>
      </c>
    </row>
    <row r="235" spans="1:9" s="148" customFormat="1" ht="16.149999999999999" customHeight="1" x14ac:dyDescent="0.25">
      <c r="B235" s="303">
        <v>4241</v>
      </c>
      <c r="C235" s="304"/>
      <c r="D235" s="305"/>
      <c r="E235" s="149" t="s">
        <v>133</v>
      </c>
      <c r="F235" s="161">
        <v>0</v>
      </c>
      <c r="G235" s="161">
        <v>0</v>
      </c>
      <c r="H235" s="161">
        <v>125.4</v>
      </c>
      <c r="I235" s="167" t="e">
        <f t="shared" si="92"/>
        <v>#DIV/0!</v>
      </c>
    </row>
    <row r="236" spans="1:9" s="148" customFormat="1" ht="30" customHeight="1" x14ac:dyDescent="0.25">
      <c r="B236" s="331" t="s">
        <v>188</v>
      </c>
      <c r="C236" s="332"/>
      <c r="D236" s="333"/>
      <c r="E236" s="158" t="s">
        <v>189</v>
      </c>
      <c r="F236" s="163">
        <f>F237+F238</f>
        <v>1199350</v>
      </c>
      <c r="G236" s="163">
        <f t="shared" ref="G236:H236" si="101">G237+G238</f>
        <v>1199350</v>
      </c>
      <c r="H236" s="163">
        <f t="shared" si="101"/>
        <v>1120541.7300000002</v>
      </c>
      <c r="I236" s="166">
        <f t="shared" si="92"/>
        <v>93.429084920998889</v>
      </c>
    </row>
    <row r="237" spans="1:9" s="148" customFormat="1" ht="16.149999999999999" customHeight="1" x14ac:dyDescent="0.25">
      <c r="A237" s="157"/>
      <c r="B237" s="153"/>
      <c r="C237" s="154"/>
      <c r="D237" s="155">
        <v>3</v>
      </c>
      <c r="E237" s="156" t="s">
        <v>4</v>
      </c>
      <c r="F237" s="160">
        <f>F239+F248+F280+F278</f>
        <v>1195350</v>
      </c>
      <c r="G237" s="160">
        <f>G239+G248+G280+G278</f>
        <v>1195350</v>
      </c>
      <c r="H237" s="160">
        <f>H239+H248+H280</f>
        <v>1119761.1500000001</v>
      </c>
      <c r="I237" s="159">
        <f t="shared" si="92"/>
        <v>93.676425314761374</v>
      </c>
    </row>
    <row r="238" spans="1:9" s="148" customFormat="1" ht="16.149999999999999" customHeight="1" x14ac:dyDescent="0.25">
      <c r="A238" s="157"/>
      <c r="B238" s="153"/>
      <c r="C238" s="154"/>
      <c r="D238" s="155">
        <v>4</v>
      </c>
      <c r="E238" s="156" t="s">
        <v>6</v>
      </c>
      <c r="F238" s="160">
        <f>F284</f>
        <v>4000</v>
      </c>
      <c r="G238" s="160">
        <f t="shared" ref="G238:H238" si="102">G284</f>
        <v>4000</v>
      </c>
      <c r="H238" s="160">
        <f t="shared" si="102"/>
        <v>780.58</v>
      </c>
      <c r="I238" s="159">
        <f t="shared" si="92"/>
        <v>19.514500000000002</v>
      </c>
    </row>
    <row r="239" spans="1:9" s="227" customFormat="1" ht="16.149999999999999" customHeight="1" x14ac:dyDescent="0.25">
      <c r="B239" s="328">
        <v>31</v>
      </c>
      <c r="C239" s="329"/>
      <c r="D239" s="330"/>
      <c r="E239" s="229" t="s">
        <v>5</v>
      </c>
      <c r="F239" s="237">
        <f>F240+F244+F246</f>
        <v>1094150</v>
      </c>
      <c r="G239" s="237">
        <f t="shared" ref="G239:H239" si="103">G240+G244+G246</f>
        <v>1094150</v>
      </c>
      <c r="H239" s="237">
        <f t="shared" si="103"/>
        <v>1032111.3800000001</v>
      </c>
      <c r="I239" s="248">
        <f t="shared" si="92"/>
        <v>94.329971210528726</v>
      </c>
    </row>
    <row r="240" spans="1:9" s="227" customFormat="1" ht="16.149999999999999" customHeight="1" x14ac:dyDescent="0.25">
      <c r="B240" s="310">
        <v>311</v>
      </c>
      <c r="C240" s="311"/>
      <c r="D240" s="312"/>
      <c r="E240" s="233" t="s">
        <v>236</v>
      </c>
      <c r="F240" s="231">
        <f>F241+F242+F243</f>
        <v>913000</v>
      </c>
      <c r="G240" s="231">
        <f t="shared" ref="G240:H240" si="104">G241+G242+G243</f>
        <v>913000</v>
      </c>
      <c r="H240" s="231">
        <f t="shared" si="104"/>
        <v>857756.65</v>
      </c>
      <c r="I240" s="247">
        <f t="shared" si="92"/>
        <v>93.949249726177442</v>
      </c>
    </row>
    <row r="241" spans="2:9" s="227" customFormat="1" ht="16.149999999999999" customHeight="1" x14ac:dyDescent="0.25">
      <c r="B241" s="322">
        <v>3111</v>
      </c>
      <c r="C241" s="323"/>
      <c r="D241" s="324"/>
      <c r="E241" s="244" t="s">
        <v>234</v>
      </c>
      <c r="F241" s="219">
        <v>870000</v>
      </c>
      <c r="G241" s="219">
        <v>870000</v>
      </c>
      <c r="H241" s="219">
        <v>829634.92</v>
      </c>
      <c r="I241" s="167">
        <f t="shared" si="92"/>
        <v>95.360335632183919</v>
      </c>
    </row>
    <row r="242" spans="2:9" s="227" customFormat="1" ht="16.149999999999999" customHeight="1" x14ac:dyDescent="0.25">
      <c r="B242" s="322">
        <v>3113</v>
      </c>
      <c r="C242" s="323"/>
      <c r="D242" s="324"/>
      <c r="E242" s="244" t="s">
        <v>89</v>
      </c>
      <c r="F242" s="219">
        <v>35000</v>
      </c>
      <c r="G242" s="219">
        <v>35000</v>
      </c>
      <c r="H242" s="219">
        <v>22612.23</v>
      </c>
      <c r="I242" s="167">
        <f t="shared" si="92"/>
        <v>64.606371428571435</v>
      </c>
    </row>
    <row r="243" spans="2:9" s="227" customFormat="1" ht="16.149999999999999" customHeight="1" x14ac:dyDescent="0.25">
      <c r="B243" s="322">
        <v>3114</v>
      </c>
      <c r="C243" s="323"/>
      <c r="D243" s="324"/>
      <c r="E243" s="244" t="s">
        <v>235</v>
      </c>
      <c r="F243" s="219">
        <v>8000</v>
      </c>
      <c r="G243" s="219">
        <v>8000</v>
      </c>
      <c r="H243" s="219">
        <v>5509.5</v>
      </c>
      <c r="I243" s="167">
        <f t="shared" si="92"/>
        <v>68.868750000000006</v>
      </c>
    </row>
    <row r="244" spans="2:9" s="227" customFormat="1" ht="16.149999999999999" customHeight="1" x14ac:dyDescent="0.25">
      <c r="B244" s="310">
        <v>312</v>
      </c>
      <c r="C244" s="311"/>
      <c r="D244" s="312"/>
      <c r="E244" s="230" t="s">
        <v>91</v>
      </c>
      <c r="F244" s="245">
        <f>F245</f>
        <v>49150</v>
      </c>
      <c r="G244" s="245">
        <f t="shared" ref="G244:H244" si="105">G245</f>
        <v>49150</v>
      </c>
      <c r="H244" s="245">
        <f t="shared" si="105"/>
        <v>35402.050000000003</v>
      </c>
      <c r="I244" s="247">
        <f t="shared" si="92"/>
        <v>72.028585961342841</v>
      </c>
    </row>
    <row r="245" spans="2:9" s="227" customFormat="1" ht="16.149999999999999" customHeight="1" x14ac:dyDescent="0.25">
      <c r="B245" s="322">
        <v>3121</v>
      </c>
      <c r="C245" s="323"/>
      <c r="D245" s="324"/>
      <c r="E245" s="244" t="s">
        <v>91</v>
      </c>
      <c r="F245" s="219">
        <v>49150</v>
      </c>
      <c r="G245" s="219">
        <v>49150</v>
      </c>
      <c r="H245" s="219">
        <v>35402.050000000003</v>
      </c>
      <c r="I245" s="167">
        <f t="shared" si="92"/>
        <v>72.028585961342841</v>
      </c>
    </row>
    <row r="246" spans="2:9" s="227" customFormat="1" ht="16.149999999999999" customHeight="1" x14ac:dyDescent="0.25">
      <c r="B246" s="310">
        <v>313</v>
      </c>
      <c r="C246" s="311"/>
      <c r="D246" s="312"/>
      <c r="E246" s="230" t="s">
        <v>92</v>
      </c>
      <c r="F246" s="231">
        <f>F247</f>
        <v>132000</v>
      </c>
      <c r="G246" s="231">
        <f t="shared" ref="G246:H246" si="106">G247</f>
        <v>132000</v>
      </c>
      <c r="H246" s="231">
        <f t="shared" si="106"/>
        <v>138952.68</v>
      </c>
      <c r="I246" s="167">
        <f t="shared" si="92"/>
        <v>105.26718181818183</v>
      </c>
    </row>
    <row r="247" spans="2:9" s="227" customFormat="1" ht="16.149999999999999" customHeight="1" x14ac:dyDescent="0.25">
      <c r="B247" s="325">
        <v>3132</v>
      </c>
      <c r="C247" s="326"/>
      <c r="D247" s="327"/>
      <c r="E247" s="244" t="s">
        <v>237</v>
      </c>
      <c r="F247" s="219">
        <v>132000</v>
      </c>
      <c r="G247" s="219">
        <v>132000</v>
      </c>
      <c r="H247" s="219">
        <v>138952.68</v>
      </c>
      <c r="I247" s="167">
        <f t="shared" si="92"/>
        <v>105.26718181818183</v>
      </c>
    </row>
    <row r="248" spans="2:9" s="227" customFormat="1" ht="16.149999999999999" customHeight="1" x14ac:dyDescent="0.25">
      <c r="B248" s="328">
        <v>32</v>
      </c>
      <c r="C248" s="329"/>
      <c r="D248" s="330"/>
      <c r="E248" s="229" t="s">
        <v>14</v>
      </c>
      <c r="F248" s="237">
        <f>F249+F253+F260+F270</f>
        <v>95200</v>
      </c>
      <c r="G248" s="237">
        <f>G249+G253+G260+G270</f>
        <v>95200</v>
      </c>
      <c r="H248" s="237">
        <f>H249+H253+H260+H278+H270</f>
        <v>87649.77</v>
      </c>
      <c r="I248" s="248">
        <f t="shared" si="92"/>
        <v>92.069086134453784</v>
      </c>
    </row>
    <row r="249" spans="2:9" s="148" customFormat="1" ht="16.149999999999999" customHeight="1" x14ac:dyDescent="0.25">
      <c r="B249" s="310">
        <v>321</v>
      </c>
      <c r="C249" s="311"/>
      <c r="D249" s="312"/>
      <c r="E249" s="230" t="s">
        <v>220</v>
      </c>
      <c r="F249" s="231">
        <f>F250+F251+F252</f>
        <v>40000</v>
      </c>
      <c r="G249" s="231">
        <f t="shared" ref="G249:H249" si="107">G250+G251+G252</f>
        <v>40000</v>
      </c>
      <c r="H249" s="231">
        <f t="shared" si="107"/>
        <v>33931.69</v>
      </c>
      <c r="I249" s="247">
        <f t="shared" si="92"/>
        <v>84.829225000000008</v>
      </c>
    </row>
    <row r="250" spans="2:9" s="148" customFormat="1" ht="16.149999999999999" customHeight="1" x14ac:dyDescent="0.25">
      <c r="B250" s="303">
        <v>3211</v>
      </c>
      <c r="C250" s="304"/>
      <c r="D250" s="305"/>
      <c r="E250" s="149" t="s">
        <v>30</v>
      </c>
      <c r="F250" s="161">
        <v>0</v>
      </c>
      <c r="G250" s="162">
        <v>0</v>
      </c>
      <c r="H250" s="162">
        <v>0</v>
      </c>
      <c r="I250" s="167" t="e">
        <f t="shared" si="92"/>
        <v>#DIV/0!</v>
      </c>
    </row>
    <row r="251" spans="2:9" s="148" customFormat="1" ht="16.149999999999999" customHeight="1" x14ac:dyDescent="0.25">
      <c r="B251" s="303">
        <v>3212</v>
      </c>
      <c r="C251" s="304"/>
      <c r="D251" s="305"/>
      <c r="E251" s="149" t="s">
        <v>221</v>
      </c>
      <c r="F251" s="161">
        <v>40000</v>
      </c>
      <c r="G251" s="162">
        <v>40000</v>
      </c>
      <c r="H251" s="162">
        <v>33931.69</v>
      </c>
      <c r="I251" s="167">
        <f t="shared" si="92"/>
        <v>84.829225000000008</v>
      </c>
    </row>
    <row r="252" spans="2:9" s="148" customFormat="1" ht="16.149999999999999" customHeight="1" x14ac:dyDescent="0.25">
      <c r="B252" s="303">
        <v>3213</v>
      </c>
      <c r="C252" s="304"/>
      <c r="D252" s="305"/>
      <c r="E252" s="149" t="s">
        <v>222</v>
      </c>
      <c r="F252" s="161">
        <v>0</v>
      </c>
      <c r="G252" s="162">
        <v>0</v>
      </c>
      <c r="H252" s="162">
        <v>0</v>
      </c>
      <c r="I252" s="167" t="e">
        <f t="shared" si="92"/>
        <v>#DIV/0!</v>
      </c>
    </row>
    <row r="253" spans="2:9" s="148" customFormat="1" ht="16.149999999999999" customHeight="1" x14ac:dyDescent="0.25">
      <c r="B253" s="310">
        <v>322</v>
      </c>
      <c r="C253" s="311"/>
      <c r="D253" s="312"/>
      <c r="E253" s="230" t="s">
        <v>96</v>
      </c>
      <c r="F253" s="231">
        <f>F254+F255+F256+F257+F258+F259</f>
        <v>53200</v>
      </c>
      <c r="G253" s="231">
        <f t="shared" ref="G253:H253" si="108">G254+G255+G256+G257+G258+G259</f>
        <v>53200</v>
      </c>
      <c r="H253" s="231">
        <f t="shared" si="108"/>
        <v>42432.94</v>
      </c>
      <c r="I253" s="247">
        <f t="shared" si="92"/>
        <v>79.761165413533845</v>
      </c>
    </row>
    <row r="254" spans="2:9" s="148" customFormat="1" ht="16.149999999999999" customHeight="1" x14ac:dyDescent="0.25">
      <c r="B254" s="303">
        <v>3221</v>
      </c>
      <c r="C254" s="304"/>
      <c r="D254" s="305"/>
      <c r="E254" s="149" t="s">
        <v>223</v>
      </c>
      <c r="F254" s="161">
        <v>0</v>
      </c>
      <c r="G254" s="162">
        <v>0</v>
      </c>
      <c r="H254" s="162">
        <v>459.91</v>
      </c>
      <c r="I254" s="167" t="e">
        <f t="shared" si="92"/>
        <v>#DIV/0!</v>
      </c>
    </row>
    <row r="255" spans="2:9" s="148" customFormat="1" ht="16.149999999999999" customHeight="1" x14ac:dyDescent="0.25">
      <c r="B255" s="303">
        <v>3222</v>
      </c>
      <c r="C255" s="304"/>
      <c r="D255" s="305"/>
      <c r="E255" s="149" t="s">
        <v>98</v>
      </c>
      <c r="F255" s="161">
        <v>53200</v>
      </c>
      <c r="G255" s="162">
        <v>53200</v>
      </c>
      <c r="H255" s="162">
        <v>41973.03</v>
      </c>
      <c r="I255" s="167">
        <f t="shared" si="92"/>
        <v>78.89667293233083</v>
      </c>
    </row>
    <row r="256" spans="2:9" s="148" customFormat="1" ht="16.149999999999999" customHeight="1" x14ac:dyDescent="0.25">
      <c r="B256" s="303">
        <v>3223</v>
      </c>
      <c r="C256" s="304"/>
      <c r="D256" s="305"/>
      <c r="E256" s="149" t="s">
        <v>99</v>
      </c>
      <c r="F256" s="161">
        <v>0</v>
      </c>
      <c r="G256" s="162">
        <v>0</v>
      </c>
      <c r="H256" s="162">
        <v>0</v>
      </c>
      <c r="I256" s="167" t="e">
        <f t="shared" si="92"/>
        <v>#DIV/0!</v>
      </c>
    </row>
    <row r="257" spans="2:9" s="148" customFormat="1" ht="16.149999999999999" customHeight="1" x14ac:dyDescent="0.25">
      <c r="B257" s="303">
        <v>3224</v>
      </c>
      <c r="C257" s="304"/>
      <c r="D257" s="305"/>
      <c r="E257" s="149" t="s">
        <v>224</v>
      </c>
      <c r="F257" s="161">
        <v>0</v>
      </c>
      <c r="G257" s="162">
        <v>0</v>
      </c>
      <c r="H257" s="162">
        <v>0</v>
      </c>
      <c r="I257" s="167" t="e">
        <f t="shared" si="92"/>
        <v>#DIV/0!</v>
      </c>
    </row>
    <row r="258" spans="2:9" s="148" customFormat="1" ht="16.149999999999999" customHeight="1" x14ac:dyDescent="0.25">
      <c r="B258" s="303">
        <v>3225</v>
      </c>
      <c r="C258" s="304"/>
      <c r="D258" s="305"/>
      <c r="E258" s="149" t="s">
        <v>225</v>
      </c>
      <c r="F258" s="161">
        <v>0</v>
      </c>
      <c r="G258" s="162">
        <v>0</v>
      </c>
      <c r="H258" s="162">
        <v>0</v>
      </c>
      <c r="I258" s="167" t="e">
        <f t="shared" si="92"/>
        <v>#DIV/0!</v>
      </c>
    </row>
    <row r="259" spans="2:9" s="148" customFormat="1" ht="16.149999999999999" customHeight="1" x14ac:dyDescent="0.25">
      <c r="B259" s="303">
        <v>3227</v>
      </c>
      <c r="C259" s="304"/>
      <c r="D259" s="305"/>
      <c r="E259" s="149" t="s">
        <v>102</v>
      </c>
      <c r="F259" s="161">
        <v>0</v>
      </c>
      <c r="G259" s="162">
        <v>0</v>
      </c>
      <c r="H259" s="162">
        <v>0</v>
      </c>
      <c r="I259" s="167" t="e">
        <f t="shared" si="92"/>
        <v>#DIV/0!</v>
      </c>
    </row>
    <row r="260" spans="2:9" s="148" customFormat="1" ht="16.149999999999999" customHeight="1" x14ac:dyDescent="0.25">
      <c r="B260" s="310">
        <v>323</v>
      </c>
      <c r="C260" s="311"/>
      <c r="D260" s="312"/>
      <c r="E260" s="230" t="s">
        <v>111</v>
      </c>
      <c r="F260" s="231">
        <f>F261+F262+F263+F264+F265+F266+F267+F268+F269</f>
        <v>0</v>
      </c>
      <c r="G260" s="231">
        <f t="shared" ref="G260:H260" si="109">G261+G262+G263+G264+G265+G266+G267+G268+G269</f>
        <v>0</v>
      </c>
      <c r="H260" s="231">
        <f t="shared" si="109"/>
        <v>0</v>
      </c>
      <c r="I260" s="247" t="e">
        <f t="shared" si="92"/>
        <v>#DIV/0!</v>
      </c>
    </row>
    <row r="261" spans="2:9" s="148" customFormat="1" ht="16.149999999999999" customHeight="1" x14ac:dyDescent="0.25">
      <c r="B261" s="303">
        <v>3231</v>
      </c>
      <c r="C261" s="304"/>
      <c r="D261" s="305"/>
      <c r="E261" s="149" t="s">
        <v>226</v>
      </c>
      <c r="F261" s="161">
        <v>0</v>
      </c>
      <c r="G261" s="161">
        <v>0</v>
      </c>
      <c r="H261" s="162">
        <v>0</v>
      </c>
      <c r="I261" s="167" t="e">
        <f t="shared" si="92"/>
        <v>#DIV/0!</v>
      </c>
    </row>
    <row r="262" spans="2:9" s="148" customFormat="1" ht="16.149999999999999" customHeight="1" x14ac:dyDescent="0.25">
      <c r="B262" s="303">
        <v>3232</v>
      </c>
      <c r="C262" s="304"/>
      <c r="D262" s="305"/>
      <c r="E262" s="149" t="s">
        <v>104</v>
      </c>
      <c r="F262" s="161">
        <v>0</v>
      </c>
      <c r="G262" s="161">
        <v>0</v>
      </c>
      <c r="H262" s="162">
        <v>0</v>
      </c>
      <c r="I262" s="167" t="e">
        <f t="shared" si="92"/>
        <v>#DIV/0!</v>
      </c>
    </row>
    <row r="263" spans="2:9" s="148" customFormat="1" ht="16.149999999999999" customHeight="1" x14ac:dyDescent="0.25">
      <c r="B263" s="303">
        <v>3233</v>
      </c>
      <c r="C263" s="304"/>
      <c r="D263" s="305"/>
      <c r="E263" s="149" t="s">
        <v>105</v>
      </c>
      <c r="F263" s="161">
        <v>0</v>
      </c>
      <c r="G263" s="161">
        <v>0</v>
      </c>
      <c r="H263" s="162">
        <v>0</v>
      </c>
      <c r="I263" s="167" t="e">
        <f t="shared" si="92"/>
        <v>#DIV/0!</v>
      </c>
    </row>
    <row r="264" spans="2:9" s="148" customFormat="1" ht="16.149999999999999" customHeight="1" x14ac:dyDescent="0.25">
      <c r="B264" s="303">
        <v>3234</v>
      </c>
      <c r="C264" s="304"/>
      <c r="D264" s="305"/>
      <c r="E264" s="149" t="s">
        <v>106</v>
      </c>
      <c r="F264" s="161">
        <v>0</v>
      </c>
      <c r="G264" s="161">
        <v>0</v>
      </c>
      <c r="H264" s="162">
        <v>0</v>
      </c>
      <c r="I264" s="167" t="e">
        <f t="shared" si="92"/>
        <v>#DIV/0!</v>
      </c>
    </row>
    <row r="265" spans="2:9" s="148" customFormat="1" ht="16.149999999999999" customHeight="1" x14ac:dyDescent="0.25">
      <c r="B265" s="303">
        <v>3235</v>
      </c>
      <c r="C265" s="304"/>
      <c r="D265" s="305"/>
      <c r="E265" s="149" t="s">
        <v>212</v>
      </c>
      <c r="F265" s="161">
        <v>0</v>
      </c>
      <c r="G265" s="161">
        <v>0</v>
      </c>
      <c r="H265" s="162">
        <v>0</v>
      </c>
      <c r="I265" s="167" t="e">
        <f t="shared" si="92"/>
        <v>#DIV/0!</v>
      </c>
    </row>
    <row r="266" spans="2:9" s="148" customFormat="1" ht="16.149999999999999" customHeight="1" x14ac:dyDescent="0.25">
      <c r="B266" s="303">
        <v>3236</v>
      </c>
      <c r="C266" s="304"/>
      <c r="D266" s="305"/>
      <c r="E266" s="149" t="s">
        <v>107</v>
      </c>
      <c r="F266" s="161">
        <v>0</v>
      </c>
      <c r="G266" s="161">
        <v>0</v>
      </c>
      <c r="H266" s="162">
        <v>0</v>
      </c>
      <c r="I266" s="167" t="e">
        <f t="shared" si="92"/>
        <v>#DIV/0!</v>
      </c>
    </row>
    <row r="267" spans="2:9" s="148" customFormat="1" ht="16.149999999999999" customHeight="1" x14ac:dyDescent="0.25">
      <c r="B267" s="303">
        <v>3237</v>
      </c>
      <c r="C267" s="304"/>
      <c r="D267" s="305"/>
      <c r="E267" s="149" t="s">
        <v>108</v>
      </c>
      <c r="F267" s="161">
        <v>0</v>
      </c>
      <c r="G267" s="161">
        <v>0</v>
      </c>
      <c r="H267" s="162">
        <v>0</v>
      </c>
      <c r="I267" s="167" t="e">
        <f t="shared" si="92"/>
        <v>#DIV/0!</v>
      </c>
    </row>
    <row r="268" spans="2:9" s="148" customFormat="1" ht="16.149999999999999" customHeight="1" x14ac:dyDescent="0.25">
      <c r="B268" s="303">
        <v>3238</v>
      </c>
      <c r="C268" s="304"/>
      <c r="D268" s="305"/>
      <c r="E268" s="149" t="s">
        <v>109</v>
      </c>
      <c r="F268" s="161">
        <v>0</v>
      </c>
      <c r="G268" s="161">
        <v>0</v>
      </c>
      <c r="H268" s="162">
        <v>0</v>
      </c>
      <c r="I268" s="167" t="e">
        <f t="shared" si="92"/>
        <v>#DIV/0!</v>
      </c>
    </row>
    <row r="269" spans="2:9" s="148" customFormat="1" ht="16.149999999999999" customHeight="1" x14ac:dyDescent="0.25">
      <c r="B269" s="303">
        <v>3239</v>
      </c>
      <c r="C269" s="304"/>
      <c r="D269" s="305"/>
      <c r="E269" s="149" t="s">
        <v>110</v>
      </c>
      <c r="F269" s="161">
        <v>0</v>
      </c>
      <c r="G269" s="161">
        <v>0</v>
      </c>
      <c r="H269" s="162">
        <v>0</v>
      </c>
      <c r="I269" s="167" t="e">
        <f t="shared" si="92"/>
        <v>#DIV/0!</v>
      </c>
    </row>
    <row r="270" spans="2:9" s="148" customFormat="1" ht="16.149999999999999" customHeight="1" x14ac:dyDescent="0.25">
      <c r="B270" s="316">
        <v>329</v>
      </c>
      <c r="C270" s="317"/>
      <c r="D270" s="318"/>
      <c r="E270" s="239" t="s">
        <v>112</v>
      </c>
      <c r="F270" s="240">
        <f>F271+F272+F273+F274+F275+F276+F277</f>
        <v>2000</v>
      </c>
      <c r="G270" s="240">
        <f t="shared" ref="G270:H270" si="110">G271+G272+G273+G274+G275+G276+G277</f>
        <v>2000</v>
      </c>
      <c r="H270" s="240">
        <f t="shared" si="110"/>
        <v>1988</v>
      </c>
      <c r="I270" s="247">
        <f t="shared" si="92"/>
        <v>99.4</v>
      </c>
    </row>
    <row r="271" spans="2:9" s="148" customFormat="1" ht="28.5" customHeight="1" x14ac:dyDescent="0.25">
      <c r="B271" s="303">
        <v>3291</v>
      </c>
      <c r="C271" s="304"/>
      <c r="D271" s="305"/>
      <c r="E271" s="150" t="s">
        <v>227</v>
      </c>
      <c r="F271" s="161">
        <v>0</v>
      </c>
      <c r="G271" s="162">
        <v>0</v>
      </c>
      <c r="H271" s="162">
        <v>0</v>
      </c>
      <c r="I271" s="167" t="e">
        <f t="shared" si="92"/>
        <v>#DIV/0!</v>
      </c>
    </row>
    <row r="272" spans="2:9" s="148" customFormat="1" ht="16.149999999999999" customHeight="1" x14ac:dyDescent="0.25">
      <c r="B272" s="303">
        <v>3292</v>
      </c>
      <c r="C272" s="304"/>
      <c r="D272" s="305"/>
      <c r="E272" s="149" t="s">
        <v>113</v>
      </c>
      <c r="F272" s="161">
        <v>0</v>
      </c>
      <c r="G272" s="162">
        <v>0</v>
      </c>
      <c r="H272" s="162">
        <v>0</v>
      </c>
      <c r="I272" s="167" t="e">
        <f t="shared" si="92"/>
        <v>#DIV/0!</v>
      </c>
    </row>
    <row r="273" spans="2:9" s="148" customFormat="1" ht="16.149999999999999" customHeight="1" x14ac:dyDescent="0.25">
      <c r="B273" s="303">
        <v>3293</v>
      </c>
      <c r="C273" s="304"/>
      <c r="D273" s="305"/>
      <c r="E273" s="149" t="s">
        <v>114</v>
      </c>
      <c r="F273" s="161">
        <v>0</v>
      </c>
      <c r="G273" s="162">
        <v>0</v>
      </c>
      <c r="H273" s="162">
        <v>0</v>
      </c>
      <c r="I273" s="167" t="e">
        <f t="shared" si="92"/>
        <v>#DIV/0!</v>
      </c>
    </row>
    <row r="274" spans="2:9" s="148" customFormat="1" ht="16.149999999999999" customHeight="1" x14ac:dyDescent="0.25">
      <c r="B274" s="303">
        <v>3294</v>
      </c>
      <c r="C274" s="304"/>
      <c r="D274" s="305"/>
      <c r="E274" s="149" t="s">
        <v>228</v>
      </c>
      <c r="F274" s="161">
        <v>0</v>
      </c>
      <c r="G274" s="162">
        <v>0</v>
      </c>
      <c r="H274" s="162">
        <v>0</v>
      </c>
      <c r="I274" s="167" t="e">
        <f t="shared" si="92"/>
        <v>#DIV/0!</v>
      </c>
    </row>
    <row r="275" spans="2:9" s="148" customFormat="1" ht="16.149999999999999" customHeight="1" x14ac:dyDescent="0.25">
      <c r="B275" s="303">
        <v>3295</v>
      </c>
      <c r="C275" s="304"/>
      <c r="D275" s="305"/>
      <c r="E275" s="149" t="s">
        <v>116</v>
      </c>
      <c r="F275" s="161">
        <v>2000</v>
      </c>
      <c r="G275" s="162">
        <v>2000</v>
      </c>
      <c r="H275" s="162">
        <v>1988</v>
      </c>
      <c r="I275" s="167">
        <f t="shared" si="92"/>
        <v>99.4</v>
      </c>
    </row>
    <row r="276" spans="2:9" s="148" customFormat="1" ht="16.149999999999999" customHeight="1" x14ac:dyDescent="0.25">
      <c r="B276" s="303">
        <v>3296</v>
      </c>
      <c r="C276" s="304"/>
      <c r="D276" s="305"/>
      <c r="E276" s="149" t="s">
        <v>117</v>
      </c>
      <c r="F276" s="161">
        <v>0</v>
      </c>
      <c r="G276" s="162">
        <v>0</v>
      </c>
      <c r="H276" s="162">
        <v>0</v>
      </c>
      <c r="I276" s="167" t="e">
        <f t="shared" ref="I276:I339" si="111">H276/F276*100</f>
        <v>#DIV/0!</v>
      </c>
    </row>
    <row r="277" spans="2:9" s="148" customFormat="1" ht="16.149999999999999" customHeight="1" x14ac:dyDescent="0.25">
      <c r="B277" s="303">
        <v>3299</v>
      </c>
      <c r="C277" s="304"/>
      <c r="D277" s="305"/>
      <c r="E277" s="149" t="s">
        <v>112</v>
      </c>
      <c r="F277" s="161">
        <v>0</v>
      </c>
      <c r="G277" s="162">
        <v>0</v>
      </c>
      <c r="H277" s="162">
        <v>0</v>
      </c>
      <c r="I277" s="167" t="e">
        <f t="shared" si="111"/>
        <v>#DIV/0!</v>
      </c>
    </row>
    <row r="278" spans="2:9" s="148" customFormat="1" ht="16.149999999999999" customHeight="1" x14ac:dyDescent="0.25">
      <c r="B278" s="310">
        <v>372</v>
      </c>
      <c r="C278" s="311"/>
      <c r="D278" s="312"/>
      <c r="E278" s="230" t="s">
        <v>240</v>
      </c>
      <c r="F278" s="245">
        <f>F279</f>
        <v>6000</v>
      </c>
      <c r="G278" s="245">
        <f>G279</f>
        <v>6000</v>
      </c>
      <c r="H278" s="245">
        <f>H279</f>
        <v>9297.14</v>
      </c>
      <c r="I278" s="247">
        <f t="shared" si="111"/>
        <v>154.95233333333331</v>
      </c>
    </row>
    <row r="279" spans="2:9" s="148" customFormat="1" ht="16.149999999999999" customHeight="1" x14ac:dyDescent="0.25">
      <c r="B279" s="303">
        <v>3722</v>
      </c>
      <c r="C279" s="304"/>
      <c r="D279" s="305"/>
      <c r="E279" s="149" t="s">
        <v>240</v>
      </c>
      <c r="F279" s="161">
        <v>6000</v>
      </c>
      <c r="G279" s="161">
        <v>6000</v>
      </c>
      <c r="H279" s="161">
        <v>9297.14</v>
      </c>
      <c r="I279" s="167">
        <f t="shared" si="111"/>
        <v>154.95233333333331</v>
      </c>
    </row>
    <row r="280" spans="2:9" s="148" customFormat="1" ht="16.149999999999999" customHeight="1" x14ac:dyDescent="0.25">
      <c r="B280" s="319">
        <v>34</v>
      </c>
      <c r="C280" s="320"/>
      <c r="D280" s="321"/>
      <c r="E280" s="241" t="s">
        <v>118</v>
      </c>
      <c r="F280" s="242">
        <f>F281</f>
        <v>0</v>
      </c>
      <c r="G280" s="242">
        <f t="shared" ref="G280:H280" si="112">G281</f>
        <v>0</v>
      </c>
      <c r="H280" s="242">
        <f t="shared" si="112"/>
        <v>0</v>
      </c>
      <c r="I280" s="248" t="e">
        <f t="shared" si="111"/>
        <v>#DIV/0!</v>
      </c>
    </row>
    <row r="281" spans="2:9" s="228" customFormat="1" ht="16.149999999999999" customHeight="1" x14ac:dyDescent="0.25">
      <c r="B281" s="316">
        <v>343</v>
      </c>
      <c r="C281" s="317"/>
      <c r="D281" s="318"/>
      <c r="E281" s="239" t="s">
        <v>119</v>
      </c>
      <c r="F281" s="240">
        <f>F283+F282</f>
        <v>0</v>
      </c>
      <c r="G281" s="240">
        <f t="shared" ref="G281:H281" si="113">G283+G282</f>
        <v>0</v>
      </c>
      <c r="H281" s="240">
        <f t="shared" si="113"/>
        <v>0</v>
      </c>
      <c r="I281" s="247" t="e">
        <f t="shared" si="111"/>
        <v>#DIV/0!</v>
      </c>
    </row>
    <row r="282" spans="2:9" s="224" customFormat="1" ht="16.149999999999999" customHeight="1" x14ac:dyDescent="0.25">
      <c r="B282" s="322">
        <v>3431</v>
      </c>
      <c r="C282" s="323"/>
      <c r="D282" s="324"/>
      <c r="E282" s="218" t="s">
        <v>120</v>
      </c>
      <c r="F282" s="219">
        <v>0</v>
      </c>
      <c r="G282" s="220">
        <v>0</v>
      </c>
      <c r="H282" s="220">
        <v>0</v>
      </c>
      <c r="I282" s="167" t="e">
        <f t="shared" si="111"/>
        <v>#DIV/0!</v>
      </c>
    </row>
    <row r="283" spans="2:9" s="224" customFormat="1" ht="16.149999999999999" customHeight="1" x14ac:dyDescent="0.25">
      <c r="B283" s="322">
        <v>3433</v>
      </c>
      <c r="C283" s="323"/>
      <c r="D283" s="324"/>
      <c r="E283" s="218" t="s">
        <v>229</v>
      </c>
      <c r="F283" s="219">
        <v>0</v>
      </c>
      <c r="G283" s="220">
        <v>0</v>
      </c>
      <c r="H283" s="220">
        <v>0</v>
      </c>
      <c r="I283" s="167" t="e">
        <f t="shared" si="111"/>
        <v>#DIV/0!</v>
      </c>
    </row>
    <row r="284" spans="2:9" s="148" customFormat="1" ht="16.149999999999999" customHeight="1" x14ac:dyDescent="0.25">
      <c r="B284" s="152"/>
      <c r="C284" s="151"/>
      <c r="D284" s="155">
        <v>4</v>
      </c>
      <c r="E284" s="156" t="s">
        <v>6</v>
      </c>
      <c r="F284" s="160">
        <f>F285</f>
        <v>4000</v>
      </c>
      <c r="G284" s="160">
        <f t="shared" ref="G284:H284" si="114">G285</f>
        <v>4000</v>
      </c>
      <c r="H284" s="160">
        <f t="shared" si="114"/>
        <v>780.58</v>
      </c>
      <c r="I284" s="159">
        <f t="shared" si="111"/>
        <v>19.514500000000002</v>
      </c>
    </row>
    <row r="285" spans="2:9" s="223" customFormat="1" ht="16.149999999999999" customHeight="1" x14ac:dyDescent="0.25">
      <c r="B285" s="235"/>
      <c r="C285" s="236"/>
      <c r="D285" s="225">
        <v>42</v>
      </c>
      <c r="E285" s="221" t="s">
        <v>6</v>
      </c>
      <c r="F285" s="222">
        <f>F286+F289+F292</f>
        <v>4000</v>
      </c>
      <c r="G285" s="222">
        <f t="shared" ref="G285:H285" si="115">G286+G289+G292</f>
        <v>4000</v>
      </c>
      <c r="H285" s="222">
        <f t="shared" si="115"/>
        <v>780.58</v>
      </c>
      <c r="I285" s="167">
        <f t="shared" si="111"/>
        <v>19.514500000000002</v>
      </c>
    </row>
    <row r="286" spans="2:9" s="148" customFormat="1" ht="16.149999999999999" customHeight="1" x14ac:dyDescent="0.25">
      <c r="B286" s="310">
        <v>421</v>
      </c>
      <c r="C286" s="311"/>
      <c r="D286" s="312"/>
      <c r="E286" s="232" t="s">
        <v>230</v>
      </c>
      <c r="F286" s="243">
        <f>F287+F288</f>
        <v>0</v>
      </c>
      <c r="G286" s="243">
        <f t="shared" ref="G286" si="116">G287+G288</f>
        <v>0</v>
      </c>
      <c r="H286" s="243">
        <f t="shared" ref="H286" si="117">H287+H288</f>
        <v>0</v>
      </c>
      <c r="I286" s="247" t="e">
        <f t="shared" si="111"/>
        <v>#DIV/0!</v>
      </c>
    </row>
    <row r="287" spans="2:9" s="148" customFormat="1" ht="16.149999999999999" customHeight="1" x14ac:dyDescent="0.25">
      <c r="B287" s="303">
        <v>4212</v>
      </c>
      <c r="C287" s="304"/>
      <c r="D287" s="305"/>
      <c r="E287" s="149" t="s">
        <v>233</v>
      </c>
      <c r="F287" s="161">
        <v>0</v>
      </c>
      <c r="G287" s="161">
        <v>0</v>
      </c>
      <c r="H287" s="161">
        <v>0</v>
      </c>
      <c r="I287" s="167" t="e">
        <f t="shared" si="111"/>
        <v>#DIV/0!</v>
      </c>
    </row>
    <row r="288" spans="2:9" s="148" customFormat="1" ht="16.149999999999999" customHeight="1" x14ac:dyDescent="0.25">
      <c r="B288" s="303">
        <v>4221</v>
      </c>
      <c r="C288" s="304"/>
      <c r="D288" s="305"/>
      <c r="E288" s="149" t="s">
        <v>130</v>
      </c>
      <c r="F288" s="161">
        <v>0</v>
      </c>
      <c r="G288" s="161">
        <v>0</v>
      </c>
      <c r="H288" s="161">
        <v>0</v>
      </c>
      <c r="I288" s="167" t="e">
        <f t="shared" si="111"/>
        <v>#DIV/0!</v>
      </c>
    </row>
    <row r="289" spans="1:9" s="148" customFormat="1" ht="16.149999999999999" customHeight="1" x14ac:dyDescent="0.25">
      <c r="B289" s="310">
        <v>422</v>
      </c>
      <c r="C289" s="311"/>
      <c r="D289" s="312"/>
      <c r="E289" s="232" t="s">
        <v>231</v>
      </c>
      <c r="F289" s="243">
        <f>F291+F290</f>
        <v>0</v>
      </c>
      <c r="G289" s="243">
        <f t="shared" ref="G289" si="118">G291+G290</f>
        <v>0</v>
      </c>
      <c r="H289" s="243">
        <f t="shared" ref="H289" si="119">H291+H290</f>
        <v>0</v>
      </c>
      <c r="I289" s="247" t="e">
        <f t="shared" si="111"/>
        <v>#DIV/0!</v>
      </c>
    </row>
    <row r="290" spans="1:9" s="148" customFormat="1" ht="16.149999999999999" customHeight="1" x14ac:dyDescent="0.25">
      <c r="B290" s="303">
        <v>4226</v>
      </c>
      <c r="C290" s="304"/>
      <c r="D290" s="305"/>
      <c r="E290" s="149" t="s">
        <v>218</v>
      </c>
      <c r="F290" s="161">
        <v>0</v>
      </c>
      <c r="G290" s="161">
        <v>0</v>
      </c>
      <c r="H290" s="161">
        <v>0</v>
      </c>
      <c r="I290" s="167" t="e">
        <f t="shared" si="111"/>
        <v>#DIV/0!</v>
      </c>
    </row>
    <row r="291" spans="1:9" s="148" customFormat="1" ht="16.149999999999999" customHeight="1" x14ac:dyDescent="0.25">
      <c r="B291" s="303">
        <v>4227</v>
      </c>
      <c r="C291" s="304"/>
      <c r="D291" s="305"/>
      <c r="E291" s="149" t="s">
        <v>131</v>
      </c>
      <c r="F291" s="161">
        <v>0</v>
      </c>
      <c r="G291" s="161">
        <v>0</v>
      </c>
      <c r="H291" s="161">
        <v>0</v>
      </c>
      <c r="I291" s="167" t="e">
        <f t="shared" si="111"/>
        <v>#DIV/0!</v>
      </c>
    </row>
    <row r="292" spans="1:9" s="226" customFormat="1" ht="27.75" customHeight="1" x14ac:dyDescent="0.25">
      <c r="B292" s="310">
        <v>424</v>
      </c>
      <c r="C292" s="311"/>
      <c r="D292" s="312"/>
      <c r="E292" s="234" t="s">
        <v>232</v>
      </c>
      <c r="F292" s="243">
        <f>F293</f>
        <v>4000</v>
      </c>
      <c r="G292" s="243">
        <f t="shared" ref="G292:H292" si="120">G293</f>
        <v>4000</v>
      </c>
      <c r="H292" s="243">
        <f t="shared" si="120"/>
        <v>780.58</v>
      </c>
      <c r="I292" s="247">
        <f t="shared" si="111"/>
        <v>19.514500000000002</v>
      </c>
    </row>
    <row r="293" spans="1:9" s="148" customFormat="1" ht="16.149999999999999" customHeight="1" x14ac:dyDescent="0.25">
      <c r="B293" s="303">
        <v>4241</v>
      </c>
      <c r="C293" s="304"/>
      <c r="D293" s="305"/>
      <c r="E293" s="149" t="s">
        <v>133</v>
      </c>
      <c r="F293" s="161">
        <v>4000</v>
      </c>
      <c r="G293" s="161">
        <v>4000</v>
      </c>
      <c r="H293" s="161">
        <v>780.58</v>
      </c>
      <c r="I293" s="167">
        <f t="shared" si="111"/>
        <v>19.514500000000002</v>
      </c>
    </row>
    <row r="294" spans="1:9" s="148" customFormat="1" ht="30" customHeight="1" x14ac:dyDescent="0.25">
      <c r="B294" s="331" t="s">
        <v>185</v>
      </c>
      <c r="C294" s="332"/>
      <c r="D294" s="333"/>
      <c r="E294" s="158" t="s">
        <v>186</v>
      </c>
      <c r="F294" s="163">
        <f>F295+F340</f>
        <v>30300</v>
      </c>
      <c r="G294" s="163">
        <f>G295+G340</f>
        <v>30300</v>
      </c>
      <c r="H294" s="163">
        <f>H295+H340</f>
        <v>27896.43</v>
      </c>
      <c r="I294" s="166">
        <f t="shared" si="111"/>
        <v>92.067425742574258</v>
      </c>
    </row>
    <row r="295" spans="1:9" s="148" customFormat="1" ht="16.149999999999999" customHeight="1" x14ac:dyDescent="0.25">
      <c r="A295" s="157"/>
      <c r="B295" s="153"/>
      <c r="C295" s="154"/>
      <c r="D295" s="155">
        <v>3</v>
      </c>
      <c r="E295" s="156" t="s">
        <v>4</v>
      </c>
      <c r="F295" s="160">
        <f>F297+F306+F336</f>
        <v>30300</v>
      </c>
      <c r="G295" s="160">
        <f>G297+G306+G336</f>
        <v>30300</v>
      </c>
      <c r="H295" s="160">
        <f>H297+H306+H336</f>
        <v>27896.43</v>
      </c>
      <c r="I295" s="159">
        <f t="shared" si="111"/>
        <v>92.067425742574258</v>
      </c>
    </row>
    <row r="296" spans="1:9" s="148" customFormat="1" ht="16.149999999999999" customHeight="1" x14ac:dyDescent="0.25">
      <c r="A296" s="157"/>
      <c r="B296" s="153"/>
      <c r="C296" s="154"/>
      <c r="D296" s="155">
        <v>4</v>
      </c>
      <c r="E296" s="156" t="s">
        <v>6</v>
      </c>
      <c r="F296" s="160">
        <f>F340</f>
        <v>0</v>
      </c>
      <c r="G296" s="160">
        <f t="shared" ref="G296:H296" si="121">G340</f>
        <v>0</v>
      </c>
      <c r="H296" s="160">
        <f t="shared" si="121"/>
        <v>0</v>
      </c>
      <c r="I296" s="159" t="e">
        <f t="shared" si="111"/>
        <v>#DIV/0!</v>
      </c>
    </row>
    <row r="297" spans="1:9" s="227" customFormat="1" ht="16.149999999999999" customHeight="1" x14ac:dyDescent="0.25">
      <c r="B297" s="328">
        <v>31</v>
      </c>
      <c r="C297" s="329"/>
      <c r="D297" s="330"/>
      <c r="E297" s="229" t="s">
        <v>5</v>
      </c>
      <c r="F297" s="237">
        <f>F298+F302+F304</f>
        <v>28911</v>
      </c>
      <c r="G297" s="237">
        <f t="shared" ref="G297:H297" si="122">G298+G302+G304</f>
        <v>28911</v>
      </c>
      <c r="H297" s="237">
        <f t="shared" si="122"/>
        <v>27068.63</v>
      </c>
      <c r="I297" s="248">
        <f t="shared" si="111"/>
        <v>93.627442841824916</v>
      </c>
    </row>
    <row r="298" spans="1:9" s="227" customFormat="1" ht="16.149999999999999" customHeight="1" x14ac:dyDescent="0.25">
      <c r="B298" s="310">
        <v>311</v>
      </c>
      <c r="C298" s="311"/>
      <c r="D298" s="312"/>
      <c r="E298" s="233" t="s">
        <v>236</v>
      </c>
      <c r="F298" s="231">
        <f>F299+F300+F301</f>
        <v>23480</v>
      </c>
      <c r="G298" s="231">
        <f t="shared" ref="G298:H298" si="123">G299+G300+G301</f>
        <v>23480</v>
      </c>
      <c r="H298" s="231">
        <f t="shared" si="123"/>
        <v>22488.49</v>
      </c>
      <c r="I298" s="247">
        <f t="shared" si="111"/>
        <v>95.777214650766624</v>
      </c>
    </row>
    <row r="299" spans="1:9" s="227" customFormat="1" ht="16.149999999999999" customHeight="1" x14ac:dyDescent="0.25">
      <c r="B299" s="322">
        <v>3111</v>
      </c>
      <c r="C299" s="323"/>
      <c r="D299" s="324"/>
      <c r="E299" s="244" t="s">
        <v>234</v>
      </c>
      <c r="F299" s="219">
        <v>23480</v>
      </c>
      <c r="G299" s="219">
        <v>23480</v>
      </c>
      <c r="H299" s="219">
        <v>22488.49</v>
      </c>
      <c r="I299" s="167">
        <f t="shared" si="111"/>
        <v>95.777214650766624</v>
      </c>
    </row>
    <row r="300" spans="1:9" s="227" customFormat="1" ht="16.149999999999999" customHeight="1" x14ac:dyDescent="0.25">
      <c r="B300" s="322">
        <v>3113</v>
      </c>
      <c r="C300" s="323"/>
      <c r="D300" s="324"/>
      <c r="E300" s="244" t="s">
        <v>89</v>
      </c>
      <c r="F300" s="219">
        <v>0</v>
      </c>
      <c r="G300" s="219">
        <v>0</v>
      </c>
      <c r="H300" s="219">
        <v>0</v>
      </c>
      <c r="I300" s="167" t="e">
        <f t="shared" si="111"/>
        <v>#DIV/0!</v>
      </c>
    </row>
    <row r="301" spans="1:9" s="227" customFormat="1" ht="16.149999999999999" customHeight="1" x14ac:dyDescent="0.25">
      <c r="B301" s="322">
        <v>3114</v>
      </c>
      <c r="C301" s="323"/>
      <c r="D301" s="324"/>
      <c r="E301" s="244" t="s">
        <v>235</v>
      </c>
      <c r="F301" s="219">
        <v>0</v>
      </c>
      <c r="G301" s="219">
        <v>0</v>
      </c>
      <c r="H301" s="219">
        <v>0</v>
      </c>
      <c r="I301" s="167" t="e">
        <f t="shared" si="111"/>
        <v>#DIV/0!</v>
      </c>
    </row>
    <row r="302" spans="1:9" s="227" customFormat="1" ht="16.149999999999999" customHeight="1" x14ac:dyDescent="0.25">
      <c r="B302" s="310">
        <v>312</v>
      </c>
      <c r="C302" s="311"/>
      <c r="D302" s="312"/>
      <c r="E302" s="230" t="s">
        <v>91</v>
      </c>
      <c r="F302" s="245">
        <f>F303</f>
        <v>1400</v>
      </c>
      <c r="G302" s="245">
        <f t="shared" ref="G302:H302" si="124">G303</f>
        <v>1400</v>
      </c>
      <c r="H302" s="245">
        <f t="shared" si="124"/>
        <v>1000</v>
      </c>
      <c r="I302" s="247">
        <f t="shared" si="111"/>
        <v>71.428571428571431</v>
      </c>
    </row>
    <row r="303" spans="1:9" s="227" customFormat="1" ht="16.149999999999999" customHeight="1" x14ac:dyDescent="0.25">
      <c r="B303" s="322">
        <v>3121</v>
      </c>
      <c r="C303" s="323"/>
      <c r="D303" s="324"/>
      <c r="E303" s="244" t="s">
        <v>91</v>
      </c>
      <c r="F303" s="219">
        <v>1400</v>
      </c>
      <c r="G303" s="219">
        <v>1400</v>
      </c>
      <c r="H303" s="219">
        <v>1000</v>
      </c>
      <c r="I303" s="167">
        <f t="shared" si="111"/>
        <v>71.428571428571431</v>
      </c>
    </row>
    <row r="304" spans="1:9" s="227" customFormat="1" ht="16.149999999999999" customHeight="1" x14ac:dyDescent="0.25">
      <c r="B304" s="310">
        <v>313</v>
      </c>
      <c r="C304" s="311"/>
      <c r="D304" s="312"/>
      <c r="E304" s="230" t="s">
        <v>92</v>
      </c>
      <c r="F304" s="231">
        <f>F305</f>
        <v>4031</v>
      </c>
      <c r="G304" s="231">
        <f t="shared" ref="G304:H304" si="125">G305</f>
        <v>4031</v>
      </c>
      <c r="H304" s="231">
        <f t="shared" si="125"/>
        <v>3580.14</v>
      </c>
      <c r="I304" s="247">
        <f t="shared" si="111"/>
        <v>88.815182336889109</v>
      </c>
    </row>
    <row r="305" spans="2:9" s="227" customFormat="1" ht="16.149999999999999" customHeight="1" x14ac:dyDescent="0.25">
      <c r="B305" s="325">
        <v>3132</v>
      </c>
      <c r="C305" s="326"/>
      <c r="D305" s="327"/>
      <c r="E305" s="244" t="s">
        <v>237</v>
      </c>
      <c r="F305" s="219">
        <v>4031</v>
      </c>
      <c r="G305" s="219">
        <v>4031</v>
      </c>
      <c r="H305" s="219">
        <v>3580.14</v>
      </c>
      <c r="I305" s="167">
        <f t="shared" si="111"/>
        <v>88.815182336889109</v>
      </c>
    </row>
    <row r="306" spans="2:9" s="227" customFormat="1" ht="16.149999999999999" customHeight="1" x14ac:dyDescent="0.25">
      <c r="B306" s="328">
        <v>32</v>
      </c>
      <c r="C306" s="329"/>
      <c r="D306" s="330"/>
      <c r="E306" s="229" t="s">
        <v>14</v>
      </c>
      <c r="F306" s="237">
        <f>F307+F311+F318+F328</f>
        <v>1389</v>
      </c>
      <c r="G306" s="237">
        <f t="shared" ref="G306:H306" si="126">G307+G311+G318+G328</f>
        <v>1389</v>
      </c>
      <c r="H306" s="237">
        <f t="shared" si="126"/>
        <v>827.8</v>
      </c>
      <c r="I306" s="248">
        <f t="shared" si="111"/>
        <v>59.59683225341972</v>
      </c>
    </row>
    <row r="307" spans="2:9" s="148" customFormat="1" ht="16.149999999999999" customHeight="1" x14ac:dyDescent="0.25">
      <c r="B307" s="310">
        <v>321</v>
      </c>
      <c r="C307" s="311"/>
      <c r="D307" s="312"/>
      <c r="E307" s="230" t="s">
        <v>220</v>
      </c>
      <c r="F307" s="231">
        <f>F308+F309+F310</f>
        <v>500</v>
      </c>
      <c r="G307" s="231">
        <f t="shared" ref="G307:H307" si="127">G308+G309+G310</f>
        <v>500</v>
      </c>
      <c r="H307" s="231">
        <f t="shared" si="127"/>
        <v>239</v>
      </c>
      <c r="I307" s="247">
        <f t="shared" si="111"/>
        <v>47.8</v>
      </c>
    </row>
    <row r="308" spans="2:9" s="148" customFormat="1" ht="16.149999999999999" customHeight="1" x14ac:dyDescent="0.25">
      <c r="B308" s="303">
        <v>3211</v>
      </c>
      <c r="C308" s="304"/>
      <c r="D308" s="305"/>
      <c r="E308" s="149" t="s">
        <v>30</v>
      </c>
      <c r="F308" s="161">
        <v>0</v>
      </c>
      <c r="G308" s="162">
        <v>0</v>
      </c>
      <c r="H308" s="162">
        <v>0</v>
      </c>
      <c r="I308" s="167" t="e">
        <f t="shared" si="111"/>
        <v>#DIV/0!</v>
      </c>
    </row>
    <row r="309" spans="2:9" s="148" customFormat="1" ht="16.149999999999999" customHeight="1" x14ac:dyDescent="0.25">
      <c r="B309" s="303">
        <v>3212</v>
      </c>
      <c r="C309" s="304"/>
      <c r="D309" s="305"/>
      <c r="E309" s="149" t="s">
        <v>221</v>
      </c>
      <c r="F309" s="161">
        <v>500</v>
      </c>
      <c r="G309" s="162">
        <v>500</v>
      </c>
      <c r="H309" s="162">
        <v>239</v>
      </c>
      <c r="I309" s="167">
        <f t="shared" si="111"/>
        <v>47.8</v>
      </c>
    </row>
    <row r="310" spans="2:9" s="148" customFormat="1" ht="16.149999999999999" customHeight="1" x14ac:dyDescent="0.25">
      <c r="B310" s="303">
        <v>3213</v>
      </c>
      <c r="C310" s="304"/>
      <c r="D310" s="305"/>
      <c r="E310" s="149" t="s">
        <v>222</v>
      </c>
      <c r="F310" s="161">
        <v>0</v>
      </c>
      <c r="G310" s="162">
        <v>0</v>
      </c>
      <c r="H310" s="162">
        <v>0</v>
      </c>
      <c r="I310" s="167" t="e">
        <f t="shared" si="111"/>
        <v>#DIV/0!</v>
      </c>
    </row>
    <row r="311" spans="2:9" s="148" customFormat="1" ht="16.149999999999999" customHeight="1" x14ac:dyDescent="0.25">
      <c r="B311" s="310">
        <v>322</v>
      </c>
      <c r="C311" s="311"/>
      <c r="D311" s="312"/>
      <c r="E311" s="230" t="s">
        <v>96</v>
      </c>
      <c r="F311" s="231">
        <f>F312+F313+F314+F315+F316+F317</f>
        <v>589</v>
      </c>
      <c r="G311" s="231">
        <f t="shared" ref="G311:H311" si="128">G312+G313+G314+G315+G316+G317</f>
        <v>589</v>
      </c>
      <c r="H311" s="231">
        <f t="shared" si="128"/>
        <v>288.8</v>
      </c>
      <c r="I311" s="247">
        <f t="shared" si="111"/>
        <v>49.032258064516135</v>
      </c>
    </row>
    <row r="312" spans="2:9" s="148" customFormat="1" ht="16.149999999999999" customHeight="1" x14ac:dyDescent="0.25">
      <c r="B312" s="303">
        <v>3221</v>
      </c>
      <c r="C312" s="304"/>
      <c r="D312" s="305"/>
      <c r="E312" s="149" t="s">
        <v>223</v>
      </c>
      <c r="F312" s="161">
        <v>589</v>
      </c>
      <c r="G312" s="162">
        <v>589</v>
      </c>
      <c r="H312" s="162">
        <v>288.8</v>
      </c>
      <c r="I312" s="167">
        <f t="shared" si="111"/>
        <v>49.032258064516135</v>
      </c>
    </row>
    <row r="313" spans="2:9" s="148" customFormat="1" ht="16.149999999999999" customHeight="1" x14ac:dyDescent="0.25">
      <c r="B313" s="303">
        <v>3222</v>
      </c>
      <c r="C313" s="304"/>
      <c r="D313" s="305"/>
      <c r="E313" s="149" t="s">
        <v>98</v>
      </c>
      <c r="F313" s="161">
        <v>0</v>
      </c>
      <c r="G313" s="162">
        <v>0</v>
      </c>
      <c r="H313" s="162">
        <v>0</v>
      </c>
      <c r="I313" s="167" t="e">
        <f t="shared" si="111"/>
        <v>#DIV/0!</v>
      </c>
    </row>
    <row r="314" spans="2:9" s="148" customFormat="1" ht="16.149999999999999" customHeight="1" x14ac:dyDescent="0.25">
      <c r="B314" s="303">
        <v>3223</v>
      </c>
      <c r="C314" s="304"/>
      <c r="D314" s="305"/>
      <c r="E314" s="149" t="s">
        <v>99</v>
      </c>
      <c r="F314" s="161">
        <v>0</v>
      </c>
      <c r="G314" s="162">
        <v>0</v>
      </c>
      <c r="H314" s="162">
        <v>0</v>
      </c>
      <c r="I314" s="167" t="e">
        <f t="shared" si="111"/>
        <v>#DIV/0!</v>
      </c>
    </row>
    <row r="315" spans="2:9" s="148" customFormat="1" ht="16.149999999999999" customHeight="1" x14ac:dyDescent="0.25">
      <c r="B315" s="303">
        <v>3224</v>
      </c>
      <c r="C315" s="304"/>
      <c r="D315" s="305"/>
      <c r="E315" s="149" t="s">
        <v>224</v>
      </c>
      <c r="F315" s="161">
        <v>0</v>
      </c>
      <c r="G315" s="162">
        <v>0</v>
      </c>
      <c r="H315" s="162">
        <v>0</v>
      </c>
      <c r="I315" s="167" t="e">
        <f t="shared" si="111"/>
        <v>#DIV/0!</v>
      </c>
    </row>
    <row r="316" spans="2:9" s="148" customFormat="1" ht="16.149999999999999" customHeight="1" x14ac:dyDescent="0.25">
      <c r="B316" s="303">
        <v>3225</v>
      </c>
      <c r="C316" s="304"/>
      <c r="D316" s="305"/>
      <c r="E316" s="149" t="s">
        <v>225</v>
      </c>
      <c r="F316" s="161">
        <v>0</v>
      </c>
      <c r="G316" s="162">
        <v>0</v>
      </c>
      <c r="H316" s="162">
        <v>0</v>
      </c>
      <c r="I316" s="167" t="e">
        <f t="shared" si="111"/>
        <v>#DIV/0!</v>
      </c>
    </row>
    <row r="317" spans="2:9" s="148" customFormat="1" ht="16.149999999999999" customHeight="1" x14ac:dyDescent="0.25">
      <c r="B317" s="303">
        <v>3227</v>
      </c>
      <c r="C317" s="304"/>
      <c r="D317" s="305"/>
      <c r="E317" s="149" t="s">
        <v>102</v>
      </c>
      <c r="F317" s="161">
        <v>0</v>
      </c>
      <c r="G317" s="162">
        <v>0</v>
      </c>
      <c r="H317" s="162">
        <v>0</v>
      </c>
      <c r="I317" s="167" t="e">
        <f t="shared" si="111"/>
        <v>#DIV/0!</v>
      </c>
    </row>
    <row r="318" spans="2:9" s="148" customFormat="1" ht="16.149999999999999" customHeight="1" x14ac:dyDescent="0.25">
      <c r="B318" s="310">
        <v>323</v>
      </c>
      <c r="C318" s="311"/>
      <c r="D318" s="312"/>
      <c r="E318" s="230" t="s">
        <v>111</v>
      </c>
      <c r="F318" s="231">
        <f>F319+F320+F321+F322+F323+F324+F325+F326+F327</f>
        <v>300</v>
      </c>
      <c r="G318" s="231">
        <f t="shared" ref="G318:H318" si="129">G319+G320+G321+G322+G323+G324+G325+G326+G327</f>
        <v>300</v>
      </c>
      <c r="H318" s="231">
        <f t="shared" si="129"/>
        <v>0</v>
      </c>
      <c r="I318" s="247">
        <f t="shared" si="111"/>
        <v>0</v>
      </c>
    </row>
    <row r="319" spans="2:9" s="148" customFormat="1" ht="16.149999999999999" customHeight="1" x14ac:dyDescent="0.25">
      <c r="B319" s="303">
        <v>3231</v>
      </c>
      <c r="C319" s="304"/>
      <c r="D319" s="305"/>
      <c r="E319" s="149" t="s">
        <v>226</v>
      </c>
      <c r="F319" s="161">
        <v>0</v>
      </c>
      <c r="G319" s="162">
        <v>0</v>
      </c>
      <c r="H319" s="162">
        <v>0</v>
      </c>
      <c r="I319" s="167" t="e">
        <f t="shared" si="111"/>
        <v>#DIV/0!</v>
      </c>
    </row>
    <row r="320" spans="2:9" s="148" customFormat="1" ht="16.149999999999999" customHeight="1" x14ac:dyDescent="0.25">
      <c r="B320" s="303">
        <v>3232</v>
      </c>
      <c r="C320" s="304"/>
      <c r="D320" s="305"/>
      <c r="E320" s="149" t="s">
        <v>104</v>
      </c>
      <c r="F320" s="161">
        <v>0</v>
      </c>
      <c r="G320" s="162">
        <v>0</v>
      </c>
      <c r="H320" s="162">
        <v>0</v>
      </c>
      <c r="I320" s="167" t="e">
        <f t="shared" si="111"/>
        <v>#DIV/0!</v>
      </c>
    </row>
    <row r="321" spans="2:9" s="148" customFormat="1" ht="16.149999999999999" customHeight="1" x14ac:dyDescent="0.25">
      <c r="B321" s="303">
        <v>3233</v>
      </c>
      <c r="C321" s="304"/>
      <c r="D321" s="305"/>
      <c r="E321" s="149" t="s">
        <v>105</v>
      </c>
      <c r="F321" s="161">
        <v>0</v>
      </c>
      <c r="G321" s="162">
        <v>0</v>
      </c>
      <c r="H321" s="162">
        <v>0</v>
      </c>
      <c r="I321" s="167" t="e">
        <f t="shared" si="111"/>
        <v>#DIV/0!</v>
      </c>
    </row>
    <row r="322" spans="2:9" s="148" customFormat="1" ht="16.149999999999999" customHeight="1" x14ac:dyDescent="0.25">
      <c r="B322" s="303">
        <v>3234</v>
      </c>
      <c r="C322" s="304"/>
      <c r="D322" s="305"/>
      <c r="E322" s="149" t="s">
        <v>106</v>
      </c>
      <c r="F322" s="161">
        <v>0</v>
      </c>
      <c r="G322" s="162">
        <v>0</v>
      </c>
      <c r="H322" s="162">
        <v>0</v>
      </c>
      <c r="I322" s="167" t="e">
        <f t="shared" si="111"/>
        <v>#DIV/0!</v>
      </c>
    </row>
    <row r="323" spans="2:9" s="148" customFormat="1" ht="16.149999999999999" customHeight="1" x14ac:dyDescent="0.25">
      <c r="B323" s="303">
        <v>3235</v>
      </c>
      <c r="C323" s="304"/>
      <c r="D323" s="305"/>
      <c r="E323" s="149" t="s">
        <v>212</v>
      </c>
      <c r="F323" s="161">
        <v>0</v>
      </c>
      <c r="G323" s="162">
        <v>0</v>
      </c>
      <c r="H323" s="162">
        <v>0</v>
      </c>
      <c r="I323" s="167" t="e">
        <f t="shared" si="111"/>
        <v>#DIV/0!</v>
      </c>
    </row>
    <row r="324" spans="2:9" s="148" customFormat="1" ht="16.149999999999999" customHeight="1" x14ac:dyDescent="0.25">
      <c r="B324" s="303">
        <v>3236</v>
      </c>
      <c r="C324" s="304"/>
      <c r="D324" s="305"/>
      <c r="E324" s="149" t="s">
        <v>107</v>
      </c>
      <c r="F324" s="161">
        <v>0</v>
      </c>
      <c r="G324" s="162">
        <v>0</v>
      </c>
      <c r="H324" s="162">
        <v>0</v>
      </c>
      <c r="I324" s="167" t="e">
        <f t="shared" si="111"/>
        <v>#DIV/0!</v>
      </c>
    </row>
    <row r="325" spans="2:9" s="148" customFormat="1" ht="16.149999999999999" customHeight="1" x14ac:dyDescent="0.25">
      <c r="B325" s="303">
        <v>3237</v>
      </c>
      <c r="C325" s="304"/>
      <c r="D325" s="305"/>
      <c r="E325" s="149" t="s">
        <v>108</v>
      </c>
      <c r="F325" s="161">
        <v>300</v>
      </c>
      <c r="G325" s="162">
        <v>300</v>
      </c>
      <c r="H325" s="162">
        <v>0</v>
      </c>
      <c r="I325" s="167">
        <f t="shared" si="111"/>
        <v>0</v>
      </c>
    </row>
    <row r="326" spans="2:9" s="148" customFormat="1" ht="16.149999999999999" customHeight="1" x14ac:dyDescent="0.25">
      <c r="B326" s="303">
        <v>3238</v>
      </c>
      <c r="C326" s="304"/>
      <c r="D326" s="305"/>
      <c r="E326" s="149" t="s">
        <v>109</v>
      </c>
      <c r="F326" s="161">
        <v>0</v>
      </c>
      <c r="G326" s="162">
        <v>0</v>
      </c>
      <c r="H326" s="162">
        <v>0</v>
      </c>
      <c r="I326" s="167" t="e">
        <f t="shared" si="111"/>
        <v>#DIV/0!</v>
      </c>
    </row>
    <row r="327" spans="2:9" s="148" customFormat="1" ht="16.149999999999999" customHeight="1" x14ac:dyDescent="0.25">
      <c r="B327" s="303">
        <v>3239</v>
      </c>
      <c r="C327" s="304"/>
      <c r="D327" s="305"/>
      <c r="E327" s="149" t="s">
        <v>110</v>
      </c>
      <c r="F327" s="161">
        <v>0</v>
      </c>
      <c r="G327" s="162">
        <v>0</v>
      </c>
      <c r="H327" s="162">
        <v>0</v>
      </c>
      <c r="I327" s="167" t="e">
        <f t="shared" si="111"/>
        <v>#DIV/0!</v>
      </c>
    </row>
    <row r="328" spans="2:9" s="148" customFormat="1" ht="16.149999999999999" customHeight="1" x14ac:dyDescent="0.25">
      <c r="B328" s="316">
        <v>329</v>
      </c>
      <c r="C328" s="317"/>
      <c r="D328" s="318"/>
      <c r="E328" s="239" t="s">
        <v>112</v>
      </c>
      <c r="F328" s="240">
        <f>F329+F330+F331+F332+F333+F334+F335</f>
        <v>0</v>
      </c>
      <c r="G328" s="240">
        <f t="shared" ref="G328:H328" si="130">G329+G330+G331+G332+G333+G334+G335</f>
        <v>0</v>
      </c>
      <c r="H328" s="240">
        <f t="shared" si="130"/>
        <v>300</v>
      </c>
      <c r="I328" s="247" t="e">
        <f t="shared" si="111"/>
        <v>#DIV/0!</v>
      </c>
    </row>
    <row r="329" spans="2:9" s="148" customFormat="1" ht="28.5" customHeight="1" x14ac:dyDescent="0.25">
      <c r="B329" s="303">
        <v>3291</v>
      </c>
      <c r="C329" s="304"/>
      <c r="D329" s="305"/>
      <c r="E329" s="150" t="s">
        <v>227</v>
      </c>
      <c r="F329" s="161">
        <v>0</v>
      </c>
      <c r="G329" s="162">
        <v>0</v>
      </c>
      <c r="H329" s="162">
        <v>0</v>
      </c>
      <c r="I329" s="167" t="e">
        <f t="shared" si="111"/>
        <v>#DIV/0!</v>
      </c>
    </row>
    <row r="330" spans="2:9" s="148" customFormat="1" ht="16.149999999999999" customHeight="1" x14ac:dyDescent="0.25">
      <c r="B330" s="303">
        <v>3292</v>
      </c>
      <c r="C330" s="304"/>
      <c r="D330" s="305"/>
      <c r="E330" s="149" t="s">
        <v>113</v>
      </c>
      <c r="F330" s="161">
        <v>0</v>
      </c>
      <c r="G330" s="162">
        <v>0</v>
      </c>
      <c r="H330" s="162">
        <v>0</v>
      </c>
      <c r="I330" s="167" t="e">
        <f t="shared" si="111"/>
        <v>#DIV/0!</v>
      </c>
    </row>
    <row r="331" spans="2:9" s="148" customFormat="1" ht="16.149999999999999" customHeight="1" x14ac:dyDescent="0.25">
      <c r="B331" s="303">
        <v>3293</v>
      </c>
      <c r="C331" s="304"/>
      <c r="D331" s="305"/>
      <c r="E331" s="149" t="s">
        <v>114</v>
      </c>
      <c r="F331" s="161">
        <v>0</v>
      </c>
      <c r="G331" s="162">
        <v>0</v>
      </c>
      <c r="H331" s="162">
        <v>0</v>
      </c>
      <c r="I331" s="167" t="e">
        <f t="shared" si="111"/>
        <v>#DIV/0!</v>
      </c>
    </row>
    <row r="332" spans="2:9" s="148" customFormat="1" ht="16.149999999999999" customHeight="1" x14ac:dyDescent="0.25">
      <c r="B332" s="303">
        <v>3294</v>
      </c>
      <c r="C332" s="304"/>
      <c r="D332" s="305"/>
      <c r="E332" s="149" t="s">
        <v>228</v>
      </c>
      <c r="F332" s="161">
        <v>0</v>
      </c>
      <c r="G332" s="162">
        <v>0</v>
      </c>
      <c r="H332" s="162">
        <v>0</v>
      </c>
      <c r="I332" s="167" t="e">
        <f t="shared" si="111"/>
        <v>#DIV/0!</v>
      </c>
    </row>
    <row r="333" spans="2:9" s="148" customFormat="1" ht="16.149999999999999" customHeight="1" x14ac:dyDescent="0.25">
      <c r="B333" s="303">
        <v>3295</v>
      </c>
      <c r="C333" s="304"/>
      <c r="D333" s="305"/>
      <c r="E333" s="149" t="s">
        <v>116</v>
      </c>
      <c r="F333" s="161">
        <v>0</v>
      </c>
      <c r="G333" s="162">
        <v>0</v>
      </c>
      <c r="H333" s="162">
        <v>0</v>
      </c>
      <c r="I333" s="167" t="e">
        <f t="shared" si="111"/>
        <v>#DIV/0!</v>
      </c>
    </row>
    <row r="334" spans="2:9" s="148" customFormat="1" ht="16.149999999999999" customHeight="1" x14ac:dyDescent="0.25">
      <c r="B334" s="303">
        <v>3296</v>
      </c>
      <c r="C334" s="304"/>
      <c r="D334" s="305"/>
      <c r="E334" s="149" t="s">
        <v>117</v>
      </c>
      <c r="F334" s="161">
        <v>0</v>
      </c>
      <c r="G334" s="162">
        <v>0</v>
      </c>
      <c r="H334" s="162">
        <v>0</v>
      </c>
      <c r="I334" s="167" t="e">
        <f t="shared" si="111"/>
        <v>#DIV/0!</v>
      </c>
    </row>
    <row r="335" spans="2:9" s="148" customFormat="1" ht="16.149999999999999" customHeight="1" x14ac:dyDescent="0.25">
      <c r="B335" s="303">
        <v>3299</v>
      </c>
      <c r="C335" s="304"/>
      <c r="D335" s="305"/>
      <c r="E335" s="149" t="s">
        <v>112</v>
      </c>
      <c r="F335" s="161">
        <v>0</v>
      </c>
      <c r="G335" s="162">
        <v>0</v>
      </c>
      <c r="H335" s="162">
        <v>300</v>
      </c>
      <c r="I335" s="167" t="e">
        <f t="shared" si="111"/>
        <v>#DIV/0!</v>
      </c>
    </row>
    <row r="336" spans="2:9" s="148" customFormat="1" ht="16.149999999999999" customHeight="1" x14ac:dyDescent="0.25">
      <c r="B336" s="319">
        <v>34</v>
      </c>
      <c r="C336" s="320"/>
      <c r="D336" s="321"/>
      <c r="E336" s="241" t="s">
        <v>118</v>
      </c>
      <c r="F336" s="242">
        <f>F337</f>
        <v>0</v>
      </c>
      <c r="G336" s="242">
        <f t="shared" ref="G336:H336" si="131">G337</f>
        <v>0</v>
      </c>
      <c r="H336" s="242">
        <f t="shared" si="131"/>
        <v>0</v>
      </c>
      <c r="I336" s="248" t="e">
        <f t="shared" si="111"/>
        <v>#DIV/0!</v>
      </c>
    </row>
    <row r="337" spans="1:9" s="228" customFormat="1" ht="16.149999999999999" customHeight="1" x14ac:dyDescent="0.25">
      <c r="B337" s="316">
        <v>343</v>
      </c>
      <c r="C337" s="317"/>
      <c r="D337" s="318"/>
      <c r="E337" s="239" t="s">
        <v>119</v>
      </c>
      <c r="F337" s="240">
        <f>F339+F338</f>
        <v>0</v>
      </c>
      <c r="G337" s="240">
        <f t="shared" ref="G337:H337" si="132">G339+G338</f>
        <v>0</v>
      </c>
      <c r="H337" s="240">
        <f t="shared" si="132"/>
        <v>0</v>
      </c>
      <c r="I337" s="247" t="e">
        <f t="shared" si="111"/>
        <v>#DIV/0!</v>
      </c>
    </row>
    <row r="338" spans="1:9" s="224" customFormat="1" ht="16.149999999999999" customHeight="1" x14ac:dyDescent="0.25">
      <c r="B338" s="322">
        <v>3431</v>
      </c>
      <c r="C338" s="323"/>
      <c r="D338" s="324"/>
      <c r="E338" s="218" t="s">
        <v>120</v>
      </c>
      <c r="F338" s="219">
        <v>0</v>
      </c>
      <c r="G338" s="220">
        <v>0</v>
      </c>
      <c r="H338" s="220">
        <v>0</v>
      </c>
      <c r="I338" s="167" t="e">
        <f t="shared" si="111"/>
        <v>#DIV/0!</v>
      </c>
    </row>
    <row r="339" spans="1:9" s="224" customFormat="1" ht="16.149999999999999" customHeight="1" x14ac:dyDescent="0.25">
      <c r="B339" s="322">
        <v>3433</v>
      </c>
      <c r="C339" s="323"/>
      <c r="D339" s="324"/>
      <c r="E339" s="218" t="s">
        <v>229</v>
      </c>
      <c r="F339" s="219">
        <v>0</v>
      </c>
      <c r="G339" s="220">
        <v>0</v>
      </c>
      <c r="H339" s="220">
        <v>0</v>
      </c>
      <c r="I339" s="167" t="e">
        <f t="shared" si="111"/>
        <v>#DIV/0!</v>
      </c>
    </row>
    <row r="340" spans="1:9" s="148" customFormat="1" ht="16.149999999999999" customHeight="1" x14ac:dyDescent="0.25">
      <c r="B340" s="152"/>
      <c r="C340" s="151"/>
      <c r="D340" s="155">
        <v>4</v>
      </c>
      <c r="E340" s="156" t="s">
        <v>6</v>
      </c>
      <c r="F340" s="160">
        <f>F341</f>
        <v>0</v>
      </c>
      <c r="G340" s="160">
        <f t="shared" ref="G340:H340" si="133">G341</f>
        <v>0</v>
      </c>
      <c r="H340" s="160">
        <f t="shared" si="133"/>
        <v>0</v>
      </c>
      <c r="I340" s="159" t="e">
        <f t="shared" ref="I340:I403" si="134">H340/F340*100</f>
        <v>#DIV/0!</v>
      </c>
    </row>
    <row r="341" spans="1:9" s="223" customFormat="1" ht="16.149999999999999" customHeight="1" x14ac:dyDescent="0.25">
      <c r="B341" s="235"/>
      <c r="C341" s="236"/>
      <c r="D341" s="225">
        <v>42</v>
      </c>
      <c r="E341" s="221" t="s">
        <v>6</v>
      </c>
      <c r="F341" s="222">
        <f>F342+F345+F348</f>
        <v>0</v>
      </c>
      <c r="G341" s="222">
        <f t="shared" ref="G341:H341" si="135">G342+G345+G348</f>
        <v>0</v>
      </c>
      <c r="H341" s="222">
        <f t="shared" si="135"/>
        <v>0</v>
      </c>
      <c r="I341" s="167" t="e">
        <f t="shared" si="134"/>
        <v>#DIV/0!</v>
      </c>
    </row>
    <row r="342" spans="1:9" s="148" customFormat="1" ht="16.149999999999999" customHeight="1" x14ac:dyDescent="0.25">
      <c r="B342" s="310">
        <v>421</v>
      </c>
      <c r="C342" s="311"/>
      <c r="D342" s="312"/>
      <c r="E342" s="232" t="s">
        <v>230</v>
      </c>
      <c r="F342" s="243">
        <f>F343+F344</f>
        <v>0</v>
      </c>
      <c r="G342" s="243">
        <f t="shared" ref="G342" si="136">G343+G344</f>
        <v>0</v>
      </c>
      <c r="H342" s="243">
        <f t="shared" ref="H342" si="137">H343+H344</f>
        <v>0</v>
      </c>
      <c r="I342" s="247" t="e">
        <f t="shared" si="134"/>
        <v>#DIV/0!</v>
      </c>
    </row>
    <row r="343" spans="1:9" s="148" customFormat="1" ht="16.149999999999999" customHeight="1" x14ac:dyDescent="0.25">
      <c r="B343" s="303">
        <v>4212</v>
      </c>
      <c r="C343" s="304"/>
      <c r="D343" s="305"/>
      <c r="E343" s="149" t="s">
        <v>233</v>
      </c>
      <c r="F343" s="161">
        <v>0</v>
      </c>
      <c r="G343" s="161">
        <v>0</v>
      </c>
      <c r="H343" s="161">
        <v>0</v>
      </c>
      <c r="I343" s="167" t="e">
        <f t="shared" si="134"/>
        <v>#DIV/0!</v>
      </c>
    </row>
    <row r="344" spans="1:9" s="148" customFormat="1" ht="16.149999999999999" customHeight="1" x14ac:dyDescent="0.25">
      <c r="B344" s="303">
        <v>4221</v>
      </c>
      <c r="C344" s="304"/>
      <c r="D344" s="305"/>
      <c r="E344" s="149" t="s">
        <v>130</v>
      </c>
      <c r="F344" s="161">
        <v>0</v>
      </c>
      <c r="G344" s="161">
        <v>0</v>
      </c>
      <c r="H344" s="161">
        <v>0</v>
      </c>
      <c r="I344" s="167" t="e">
        <f t="shared" si="134"/>
        <v>#DIV/0!</v>
      </c>
    </row>
    <row r="345" spans="1:9" s="148" customFormat="1" ht="16.149999999999999" customHeight="1" x14ac:dyDescent="0.25">
      <c r="B345" s="310">
        <v>422</v>
      </c>
      <c r="C345" s="311"/>
      <c r="D345" s="312"/>
      <c r="E345" s="232" t="s">
        <v>231</v>
      </c>
      <c r="F345" s="243">
        <f>F347+F346</f>
        <v>0</v>
      </c>
      <c r="G345" s="243">
        <f t="shared" ref="G345:H345" si="138">G347+G346</f>
        <v>0</v>
      </c>
      <c r="H345" s="243">
        <f t="shared" si="138"/>
        <v>0</v>
      </c>
      <c r="I345" s="247" t="e">
        <f t="shared" si="134"/>
        <v>#DIV/0!</v>
      </c>
    </row>
    <row r="346" spans="1:9" s="148" customFormat="1" ht="16.149999999999999" customHeight="1" x14ac:dyDescent="0.25">
      <c r="B346" s="303">
        <v>4226</v>
      </c>
      <c r="C346" s="304"/>
      <c r="D346" s="305"/>
      <c r="E346" s="149" t="s">
        <v>218</v>
      </c>
      <c r="F346" s="161">
        <v>0</v>
      </c>
      <c r="G346" s="161">
        <v>0</v>
      </c>
      <c r="H346" s="161">
        <v>0</v>
      </c>
      <c r="I346" s="167" t="e">
        <f t="shared" si="134"/>
        <v>#DIV/0!</v>
      </c>
    </row>
    <row r="347" spans="1:9" s="148" customFormat="1" ht="16.149999999999999" customHeight="1" x14ac:dyDescent="0.25">
      <c r="B347" s="303">
        <v>4227</v>
      </c>
      <c r="C347" s="304"/>
      <c r="D347" s="305"/>
      <c r="E347" s="149" t="s">
        <v>131</v>
      </c>
      <c r="F347" s="161">
        <v>0</v>
      </c>
      <c r="G347" s="161">
        <v>0</v>
      </c>
      <c r="H347" s="161">
        <v>0</v>
      </c>
      <c r="I347" s="167" t="e">
        <f t="shared" si="134"/>
        <v>#DIV/0!</v>
      </c>
    </row>
    <row r="348" spans="1:9" s="226" customFormat="1" ht="27.75" customHeight="1" x14ac:dyDescent="0.25">
      <c r="B348" s="310">
        <v>424</v>
      </c>
      <c r="C348" s="311"/>
      <c r="D348" s="312"/>
      <c r="E348" s="234" t="s">
        <v>232</v>
      </c>
      <c r="F348" s="243">
        <f>F349</f>
        <v>0</v>
      </c>
      <c r="G348" s="243">
        <f t="shared" ref="G348:H348" si="139">G349</f>
        <v>0</v>
      </c>
      <c r="H348" s="243">
        <f t="shared" si="139"/>
        <v>0</v>
      </c>
      <c r="I348" s="247" t="e">
        <f t="shared" si="134"/>
        <v>#DIV/0!</v>
      </c>
    </row>
    <row r="349" spans="1:9" s="148" customFormat="1" ht="16.149999999999999" customHeight="1" x14ac:dyDescent="0.25">
      <c r="B349" s="303">
        <v>4241</v>
      </c>
      <c r="C349" s="304"/>
      <c r="D349" s="305"/>
      <c r="E349" s="149" t="s">
        <v>133</v>
      </c>
      <c r="F349" s="161">
        <v>0</v>
      </c>
      <c r="G349" s="161">
        <v>0</v>
      </c>
      <c r="H349" s="161">
        <v>0</v>
      </c>
      <c r="I349" s="167" t="e">
        <f t="shared" si="134"/>
        <v>#DIV/0!</v>
      </c>
    </row>
    <row r="350" spans="1:9" s="148" customFormat="1" ht="30" customHeight="1" x14ac:dyDescent="0.25">
      <c r="B350" s="331" t="s">
        <v>187</v>
      </c>
      <c r="C350" s="332"/>
      <c r="D350" s="333"/>
      <c r="E350" s="158" t="s">
        <v>190</v>
      </c>
      <c r="F350" s="163">
        <f>F351+F398</f>
        <v>30000</v>
      </c>
      <c r="G350" s="163">
        <f>G351+G398</f>
        <v>30000</v>
      </c>
      <c r="H350" s="163">
        <f>H351+H398</f>
        <v>10098</v>
      </c>
      <c r="I350" s="166">
        <f t="shared" si="134"/>
        <v>33.660000000000004</v>
      </c>
    </row>
    <row r="351" spans="1:9" s="148" customFormat="1" ht="16.149999999999999" customHeight="1" x14ac:dyDescent="0.25">
      <c r="A351" s="157"/>
      <c r="B351" s="153"/>
      <c r="C351" s="154"/>
      <c r="D351" s="155">
        <v>3</v>
      </c>
      <c r="E351" s="156" t="s">
        <v>4</v>
      </c>
      <c r="F351" s="160">
        <f>F353+F362+F394</f>
        <v>30000</v>
      </c>
      <c r="G351" s="160">
        <f>G353+G362+G394</f>
        <v>30000</v>
      </c>
      <c r="H351" s="160">
        <f>H353+H362+H394</f>
        <v>10098</v>
      </c>
      <c r="I351" s="159">
        <f t="shared" si="134"/>
        <v>33.660000000000004</v>
      </c>
    </row>
    <row r="352" spans="1:9" s="148" customFormat="1" ht="16.149999999999999" customHeight="1" x14ac:dyDescent="0.25">
      <c r="A352" s="157"/>
      <c r="B352" s="153"/>
      <c r="C352" s="154"/>
      <c r="D352" s="155">
        <v>4</v>
      </c>
      <c r="E352" s="156" t="s">
        <v>6</v>
      </c>
      <c r="F352" s="160">
        <f>F398</f>
        <v>0</v>
      </c>
      <c r="G352" s="160">
        <f t="shared" ref="G352:H352" si="140">G398</f>
        <v>0</v>
      </c>
      <c r="H352" s="160">
        <f t="shared" si="140"/>
        <v>0</v>
      </c>
      <c r="I352" s="159" t="e">
        <f t="shared" si="134"/>
        <v>#DIV/0!</v>
      </c>
    </row>
    <row r="353" spans="2:9" s="227" customFormat="1" ht="16.149999999999999" customHeight="1" x14ac:dyDescent="0.25">
      <c r="B353" s="328">
        <v>31</v>
      </c>
      <c r="C353" s="329"/>
      <c r="D353" s="330"/>
      <c r="E353" s="229" t="s">
        <v>5</v>
      </c>
      <c r="F353" s="237">
        <f>F354+F358+F360</f>
        <v>0</v>
      </c>
      <c r="G353" s="237">
        <f t="shared" ref="G353:H353" si="141">G354+G358+G360</f>
        <v>0</v>
      </c>
      <c r="H353" s="237">
        <f t="shared" si="141"/>
        <v>0</v>
      </c>
      <c r="I353" s="248" t="e">
        <f t="shared" si="134"/>
        <v>#DIV/0!</v>
      </c>
    </row>
    <row r="354" spans="2:9" s="227" customFormat="1" ht="16.149999999999999" customHeight="1" x14ac:dyDescent="0.25">
      <c r="B354" s="310">
        <v>311</v>
      </c>
      <c r="C354" s="311"/>
      <c r="D354" s="312"/>
      <c r="E354" s="233" t="s">
        <v>236</v>
      </c>
      <c r="F354" s="231">
        <f>F355+F356+F357</f>
        <v>0</v>
      </c>
      <c r="G354" s="231">
        <f t="shared" ref="G354:H354" si="142">G355+G356+G357</f>
        <v>0</v>
      </c>
      <c r="H354" s="231">
        <f t="shared" si="142"/>
        <v>0</v>
      </c>
      <c r="I354" s="247" t="e">
        <f t="shared" si="134"/>
        <v>#DIV/0!</v>
      </c>
    </row>
    <row r="355" spans="2:9" s="227" customFormat="1" ht="16.149999999999999" customHeight="1" x14ac:dyDescent="0.25">
      <c r="B355" s="322">
        <v>3111</v>
      </c>
      <c r="C355" s="323"/>
      <c r="D355" s="324"/>
      <c r="E355" s="244" t="s">
        <v>234</v>
      </c>
      <c r="F355" s="219">
        <v>0</v>
      </c>
      <c r="G355" s="219">
        <v>0</v>
      </c>
      <c r="H355" s="219">
        <v>0</v>
      </c>
      <c r="I355" s="167" t="e">
        <f t="shared" si="134"/>
        <v>#DIV/0!</v>
      </c>
    </row>
    <row r="356" spans="2:9" s="227" customFormat="1" ht="16.149999999999999" customHeight="1" x14ac:dyDescent="0.25">
      <c r="B356" s="322">
        <v>3113</v>
      </c>
      <c r="C356" s="323"/>
      <c r="D356" s="324"/>
      <c r="E356" s="244" t="s">
        <v>89</v>
      </c>
      <c r="F356" s="219">
        <v>0</v>
      </c>
      <c r="G356" s="219">
        <v>0</v>
      </c>
      <c r="H356" s="219">
        <v>0</v>
      </c>
      <c r="I356" s="167" t="e">
        <f t="shared" si="134"/>
        <v>#DIV/0!</v>
      </c>
    </row>
    <row r="357" spans="2:9" s="227" customFormat="1" ht="16.149999999999999" customHeight="1" x14ac:dyDescent="0.25">
      <c r="B357" s="322">
        <v>3114</v>
      </c>
      <c r="C357" s="323"/>
      <c r="D357" s="324"/>
      <c r="E357" s="244" t="s">
        <v>235</v>
      </c>
      <c r="F357" s="219">
        <v>0</v>
      </c>
      <c r="G357" s="219">
        <v>0</v>
      </c>
      <c r="H357" s="219">
        <v>0</v>
      </c>
      <c r="I357" s="167" t="e">
        <f t="shared" si="134"/>
        <v>#DIV/0!</v>
      </c>
    </row>
    <row r="358" spans="2:9" s="227" customFormat="1" ht="16.149999999999999" customHeight="1" x14ac:dyDescent="0.25">
      <c r="B358" s="310">
        <v>312</v>
      </c>
      <c r="C358" s="311"/>
      <c r="D358" s="312"/>
      <c r="E358" s="230" t="s">
        <v>91</v>
      </c>
      <c r="F358" s="245">
        <f>F359</f>
        <v>0</v>
      </c>
      <c r="G358" s="245">
        <f t="shared" ref="G358:H358" si="143">G359</f>
        <v>0</v>
      </c>
      <c r="H358" s="245">
        <f t="shared" si="143"/>
        <v>0</v>
      </c>
      <c r="I358" s="247" t="e">
        <f t="shared" si="134"/>
        <v>#DIV/0!</v>
      </c>
    </row>
    <row r="359" spans="2:9" s="227" customFormat="1" ht="16.149999999999999" customHeight="1" x14ac:dyDescent="0.25">
      <c r="B359" s="322">
        <v>3121</v>
      </c>
      <c r="C359" s="323"/>
      <c r="D359" s="324"/>
      <c r="E359" s="244" t="s">
        <v>91</v>
      </c>
      <c r="F359" s="219">
        <v>0</v>
      </c>
      <c r="G359" s="219">
        <v>0</v>
      </c>
      <c r="H359" s="219">
        <v>0</v>
      </c>
      <c r="I359" s="167" t="e">
        <f t="shared" si="134"/>
        <v>#DIV/0!</v>
      </c>
    </row>
    <row r="360" spans="2:9" s="227" customFormat="1" ht="16.149999999999999" customHeight="1" x14ac:dyDescent="0.25">
      <c r="B360" s="310">
        <v>313</v>
      </c>
      <c r="C360" s="311"/>
      <c r="D360" s="312"/>
      <c r="E360" s="230" t="s">
        <v>92</v>
      </c>
      <c r="F360" s="231">
        <f>F361</f>
        <v>0</v>
      </c>
      <c r="G360" s="231">
        <f t="shared" ref="G360:H360" si="144">G361</f>
        <v>0</v>
      </c>
      <c r="H360" s="231">
        <f t="shared" si="144"/>
        <v>0</v>
      </c>
      <c r="I360" s="247" t="e">
        <f t="shared" si="134"/>
        <v>#DIV/0!</v>
      </c>
    </row>
    <row r="361" spans="2:9" s="227" customFormat="1" ht="16.149999999999999" customHeight="1" x14ac:dyDescent="0.25">
      <c r="B361" s="325">
        <v>3132</v>
      </c>
      <c r="C361" s="326"/>
      <c r="D361" s="327"/>
      <c r="E361" s="244" t="s">
        <v>237</v>
      </c>
      <c r="F361" s="219">
        <v>0</v>
      </c>
      <c r="G361" s="219">
        <v>0</v>
      </c>
      <c r="H361" s="219">
        <v>0</v>
      </c>
      <c r="I361" s="167" t="e">
        <f t="shared" si="134"/>
        <v>#DIV/0!</v>
      </c>
    </row>
    <row r="362" spans="2:9" s="227" customFormat="1" ht="16.149999999999999" customHeight="1" x14ac:dyDescent="0.25">
      <c r="B362" s="328">
        <v>32</v>
      </c>
      <c r="C362" s="329"/>
      <c r="D362" s="330"/>
      <c r="E362" s="229" t="s">
        <v>14</v>
      </c>
      <c r="F362" s="237">
        <f>F363+F367+F374+F386</f>
        <v>30000</v>
      </c>
      <c r="G362" s="237">
        <f>G363+G367+G374+G386</f>
        <v>30000</v>
      </c>
      <c r="H362" s="237">
        <f>H363+H367+H374+H386+H384</f>
        <v>10098</v>
      </c>
      <c r="I362" s="248">
        <f t="shared" si="134"/>
        <v>33.660000000000004</v>
      </c>
    </row>
    <row r="363" spans="2:9" s="148" customFormat="1" ht="16.149999999999999" customHeight="1" x14ac:dyDescent="0.25">
      <c r="B363" s="310">
        <v>321</v>
      </c>
      <c r="C363" s="311"/>
      <c r="D363" s="312"/>
      <c r="E363" s="230" t="s">
        <v>220</v>
      </c>
      <c r="F363" s="231">
        <f>F364+F365+F366</f>
        <v>30000</v>
      </c>
      <c r="G363" s="231">
        <f t="shared" ref="G363:H363" si="145">G364+G365+G366</f>
        <v>30000</v>
      </c>
      <c r="H363" s="231">
        <f t="shared" si="145"/>
        <v>9671</v>
      </c>
      <c r="I363" s="247">
        <f t="shared" si="134"/>
        <v>32.236666666666672</v>
      </c>
    </row>
    <row r="364" spans="2:9" s="148" customFormat="1" ht="16.149999999999999" customHeight="1" x14ac:dyDescent="0.25">
      <c r="B364" s="303">
        <v>3211</v>
      </c>
      <c r="C364" s="304"/>
      <c r="D364" s="305"/>
      <c r="E364" s="149" t="s">
        <v>30</v>
      </c>
      <c r="F364" s="161">
        <v>20000</v>
      </c>
      <c r="G364" s="162">
        <v>20000</v>
      </c>
      <c r="H364" s="162">
        <v>6048</v>
      </c>
      <c r="I364" s="167">
        <f t="shared" si="134"/>
        <v>30.240000000000002</v>
      </c>
    </row>
    <row r="365" spans="2:9" s="148" customFormat="1" ht="16.149999999999999" customHeight="1" x14ac:dyDescent="0.25">
      <c r="B365" s="303">
        <v>3212</v>
      </c>
      <c r="C365" s="304"/>
      <c r="D365" s="305"/>
      <c r="E365" s="149" t="s">
        <v>221</v>
      </c>
      <c r="F365" s="161">
        <v>0</v>
      </c>
      <c r="G365" s="162">
        <v>0</v>
      </c>
      <c r="H365" s="162">
        <v>0</v>
      </c>
      <c r="I365" s="167" t="e">
        <f t="shared" si="134"/>
        <v>#DIV/0!</v>
      </c>
    </row>
    <row r="366" spans="2:9" s="148" customFormat="1" ht="16.149999999999999" customHeight="1" x14ac:dyDescent="0.25">
      <c r="B366" s="303">
        <v>3213</v>
      </c>
      <c r="C366" s="304"/>
      <c r="D366" s="305"/>
      <c r="E366" s="149" t="s">
        <v>222</v>
      </c>
      <c r="F366" s="161">
        <v>10000</v>
      </c>
      <c r="G366" s="162">
        <v>10000</v>
      </c>
      <c r="H366" s="162">
        <v>3623</v>
      </c>
      <c r="I366" s="167">
        <f t="shared" si="134"/>
        <v>36.230000000000004</v>
      </c>
    </row>
    <row r="367" spans="2:9" s="148" customFormat="1" ht="16.149999999999999" customHeight="1" x14ac:dyDescent="0.25">
      <c r="B367" s="310">
        <v>322</v>
      </c>
      <c r="C367" s="311"/>
      <c r="D367" s="312"/>
      <c r="E367" s="230" t="s">
        <v>96</v>
      </c>
      <c r="F367" s="231">
        <f>F368+F369+F370+F371+F372+F373</f>
        <v>0</v>
      </c>
      <c r="G367" s="231">
        <f t="shared" ref="G367:H367" si="146">G368+G369+G370+G371+G372+G373</f>
        <v>0</v>
      </c>
      <c r="H367" s="231">
        <f t="shared" si="146"/>
        <v>0</v>
      </c>
      <c r="I367" s="247" t="e">
        <f t="shared" si="134"/>
        <v>#DIV/0!</v>
      </c>
    </row>
    <row r="368" spans="2:9" s="148" customFormat="1" ht="16.149999999999999" customHeight="1" x14ac:dyDescent="0.25">
      <c r="B368" s="303">
        <v>3221</v>
      </c>
      <c r="C368" s="304"/>
      <c r="D368" s="305"/>
      <c r="E368" s="149" t="s">
        <v>223</v>
      </c>
      <c r="F368" s="161">
        <v>0</v>
      </c>
      <c r="G368" s="162">
        <v>0</v>
      </c>
      <c r="H368" s="162">
        <v>0</v>
      </c>
      <c r="I368" s="167" t="e">
        <f t="shared" si="134"/>
        <v>#DIV/0!</v>
      </c>
    </row>
    <row r="369" spans="2:9" s="148" customFormat="1" ht="16.149999999999999" customHeight="1" x14ac:dyDescent="0.25">
      <c r="B369" s="303">
        <v>3222</v>
      </c>
      <c r="C369" s="304"/>
      <c r="D369" s="305"/>
      <c r="E369" s="149" t="s">
        <v>98</v>
      </c>
      <c r="F369" s="161">
        <v>0</v>
      </c>
      <c r="G369" s="162">
        <v>0</v>
      </c>
      <c r="H369" s="162">
        <v>0</v>
      </c>
      <c r="I369" s="167" t="e">
        <f t="shared" si="134"/>
        <v>#DIV/0!</v>
      </c>
    </row>
    <row r="370" spans="2:9" s="148" customFormat="1" ht="16.149999999999999" customHeight="1" x14ac:dyDescent="0.25">
      <c r="B370" s="303">
        <v>3223</v>
      </c>
      <c r="C370" s="304"/>
      <c r="D370" s="305"/>
      <c r="E370" s="149" t="s">
        <v>99</v>
      </c>
      <c r="F370" s="161">
        <v>0</v>
      </c>
      <c r="G370" s="162">
        <v>0</v>
      </c>
      <c r="H370" s="162">
        <v>0</v>
      </c>
      <c r="I370" s="167" t="e">
        <f t="shared" si="134"/>
        <v>#DIV/0!</v>
      </c>
    </row>
    <row r="371" spans="2:9" s="148" customFormat="1" ht="16.149999999999999" customHeight="1" x14ac:dyDescent="0.25">
      <c r="B371" s="303">
        <v>3224</v>
      </c>
      <c r="C371" s="304"/>
      <c r="D371" s="305"/>
      <c r="E371" s="149" t="s">
        <v>224</v>
      </c>
      <c r="F371" s="161">
        <v>0</v>
      </c>
      <c r="G371" s="162">
        <v>0</v>
      </c>
      <c r="H371" s="162">
        <v>0</v>
      </c>
      <c r="I371" s="167" t="e">
        <f t="shared" si="134"/>
        <v>#DIV/0!</v>
      </c>
    </row>
    <row r="372" spans="2:9" s="148" customFormat="1" ht="16.149999999999999" customHeight="1" x14ac:dyDescent="0.25">
      <c r="B372" s="303">
        <v>3225</v>
      </c>
      <c r="C372" s="304"/>
      <c r="D372" s="305"/>
      <c r="E372" s="149" t="s">
        <v>225</v>
      </c>
      <c r="F372" s="161">
        <v>0</v>
      </c>
      <c r="G372" s="162">
        <v>0</v>
      </c>
      <c r="H372" s="162">
        <v>0</v>
      </c>
      <c r="I372" s="167" t="e">
        <f t="shared" si="134"/>
        <v>#DIV/0!</v>
      </c>
    </row>
    <row r="373" spans="2:9" s="148" customFormat="1" ht="16.149999999999999" customHeight="1" x14ac:dyDescent="0.25">
      <c r="B373" s="303">
        <v>3227</v>
      </c>
      <c r="C373" s="304"/>
      <c r="D373" s="305"/>
      <c r="E373" s="149" t="s">
        <v>102</v>
      </c>
      <c r="F373" s="161">
        <v>0</v>
      </c>
      <c r="G373" s="162">
        <v>0</v>
      </c>
      <c r="H373" s="162">
        <v>0</v>
      </c>
      <c r="I373" s="167" t="e">
        <f t="shared" si="134"/>
        <v>#DIV/0!</v>
      </c>
    </row>
    <row r="374" spans="2:9" s="148" customFormat="1" ht="16.149999999999999" customHeight="1" x14ac:dyDescent="0.25">
      <c r="B374" s="310">
        <v>323</v>
      </c>
      <c r="C374" s="311"/>
      <c r="D374" s="312"/>
      <c r="E374" s="230" t="s">
        <v>111</v>
      </c>
      <c r="F374" s="231">
        <f>F375+F376+F377+F378+F379+F380+F381+F382+F383</f>
        <v>0</v>
      </c>
      <c r="G374" s="231">
        <f t="shared" ref="G374:H374" si="147">G375+G376+G377+G378+G379+G380+G381+G382+G383</f>
        <v>0</v>
      </c>
      <c r="H374" s="231">
        <f t="shared" si="147"/>
        <v>0</v>
      </c>
      <c r="I374" s="247" t="e">
        <f t="shared" si="134"/>
        <v>#DIV/0!</v>
      </c>
    </row>
    <row r="375" spans="2:9" s="148" customFormat="1" ht="16.149999999999999" customHeight="1" x14ac:dyDescent="0.25">
      <c r="B375" s="303">
        <v>3231</v>
      </c>
      <c r="C375" s="304"/>
      <c r="D375" s="305"/>
      <c r="E375" s="149" t="s">
        <v>226</v>
      </c>
      <c r="F375" s="161">
        <v>0</v>
      </c>
      <c r="G375" s="162">
        <v>0</v>
      </c>
      <c r="H375" s="162">
        <v>0</v>
      </c>
      <c r="I375" s="167" t="e">
        <f t="shared" si="134"/>
        <v>#DIV/0!</v>
      </c>
    </row>
    <row r="376" spans="2:9" s="148" customFormat="1" ht="16.149999999999999" customHeight="1" x14ac:dyDescent="0.25">
      <c r="B376" s="303">
        <v>3232</v>
      </c>
      <c r="C376" s="304"/>
      <c r="D376" s="305"/>
      <c r="E376" s="149" t="s">
        <v>104</v>
      </c>
      <c r="F376" s="161">
        <v>0</v>
      </c>
      <c r="G376" s="162">
        <v>0</v>
      </c>
      <c r="H376" s="162">
        <v>0</v>
      </c>
      <c r="I376" s="167" t="e">
        <f t="shared" si="134"/>
        <v>#DIV/0!</v>
      </c>
    </row>
    <row r="377" spans="2:9" s="148" customFormat="1" ht="16.149999999999999" customHeight="1" x14ac:dyDescent="0.25">
      <c r="B377" s="303">
        <v>3233</v>
      </c>
      <c r="C377" s="304"/>
      <c r="D377" s="305"/>
      <c r="E377" s="149" t="s">
        <v>105</v>
      </c>
      <c r="F377" s="161">
        <v>0</v>
      </c>
      <c r="G377" s="162">
        <v>0</v>
      </c>
      <c r="H377" s="162">
        <v>0</v>
      </c>
      <c r="I377" s="167" t="e">
        <f t="shared" si="134"/>
        <v>#DIV/0!</v>
      </c>
    </row>
    <row r="378" spans="2:9" s="148" customFormat="1" ht="16.149999999999999" customHeight="1" x14ac:dyDescent="0.25">
      <c r="B378" s="303">
        <v>3234</v>
      </c>
      <c r="C378" s="304"/>
      <c r="D378" s="305"/>
      <c r="E378" s="149" t="s">
        <v>106</v>
      </c>
      <c r="F378" s="161">
        <v>0</v>
      </c>
      <c r="G378" s="162">
        <v>0</v>
      </c>
      <c r="H378" s="162">
        <v>0</v>
      </c>
      <c r="I378" s="167" t="e">
        <f t="shared" si="134"/>
        <v>#DIV/0!</v>
      </c>
    </row>
    <row r="379" spans="2:9" s="148" customFormat="1" ht="16.149999999999999" customHeight="1" x14ac:dyDescent="0.25">
      <c r="B379" s="303">
        <v>3235</v>
      </c>
      <c r="C379" s="304"/>
      <c r="D379" s="305"/>
      <c r="E379" s="149" t="s">
        <v>212</v>
      </c>
      <c r="F379" s="161">
        <v>0</v>
      </c>
      <c r="G379" s="162">
        <v>0</v>
      </c>
      <c r="H379" s="162">
        <v>0</v>
      </c>
      <c r="I379" s="167" t="e">
        <f t="shared" si="134"/>
        <v>#DIV/0!</v>
      </c>
    </row>
    <row r="380" spans="2:9" s="148" customFormat="1" ht="16.149999999999999" customHeight="1" x14ac:dyDescent="0.25">
      <c r="B380" s="303">
        <v>3236</v>
      </c>
      <c r="C380" s="304"/>
      <c r="D380" s="305"/>
      <c r="E380" s="149" t="s">
        <v>107</v>
      </c>
      <c r="F380" s="161">
        <v>0</v>
      </c>
      <c r="G380" s="162">
        <v>0</v>
      </c>
      <c r="H380" s="162">
        <v>0</v>
      </c>
      <c r="I380" s="167" t="e">
        <f t="shared" si="134"/>
        <v>#DIV/0!</v>
      </c>
    </row>
    <row r="381" spans="2:9" s="148" customFormat="1" ht="16.149999999999999" customHeight="1" x14ac:dyDescent="0.25">
      <c r="B381" s="303">
        <v>3237</v>
      </c>
      <c r="C381" s="304"/>
      <c r="D381" s="305"/>
      <c r="E381" s="149" t="s">
        <v>108</v>
      </c>
      <c r="F381" s="161">
        <v>0</v>
      </c>
      <c r="G381" s="162">
        <v>0</v>
      </c>
      <c r="H381" s="162">
        <v>0</v>
      </c>
      <c r="I381" s="167" t="e">
        <f t="shared" si="134"/>
        <v>#DIV/0!</v>
      </c>
    </row>
    <row r="382" spans="2:9" s="148" customFormat="1" ht="16.149999999999999" customHeight="1" x14ac:dyDescent="0.25">
      <c r="B382" s="303">
        <v>3238</v>
      </c>
      <c r="C382" s="304"/>
      <c r="D382" s="305"/>
      <c r="E382" s="149" t="s">
        <v>109</v>
      </c>
      <c r="F382" s="161">
        <v>0</v>
      </c>
      <c r="G382" s="162">
        <v>0</v>
      </c>
      <c r="H382" s="162">
        <v>0</v>
      </c>
      <c r="I382" s="167" t="e">
        <f t="shared" si="134"/>
        <v>#DIV/0!</v>
      </c>
    </row>
    <row r="383" spans="2:9" s="148" customFormat="1" ht="16.149999999999999" customHeight="1" x14ac:dyDescent="0.25">
      <c r="B383" s="303">
        <v>3239</v>
      </c>
      <c r="C383" s="304"/>
      <c r="D383" s="305"/>
      <c r="E383" s="149" t="s">
        <v>110</v>
      </c>
      <c r="F383" s="161">
        <v>0</v>
      </c>
      <c r="G383" s="162">
        <v>0</v>
      </c>
      <c r="H383" s="162">
        <v>0</v>
      </c>
      <c r="I383" s="167" t="e">
        <f t="shared" si="134"/>
        <v>#DIV/0!</v>
      </c>
    </row>
    <row r="384" spans="2:9" s="226" customFormat="1" ht="16.149999999999999" customHeight="1" x14ac:dyDescent="0.25">
      <c r="B384" s="310">
        <v>324</v>
      </c>
      <c r="C384" s="311"/>
      <c r="D384" s="312"/>
      <c r="E384" s="246" t="s">
        <v>239</v>
      </c>
      <c r="F384" s="245">
        <f>F385</f>
        <v>0</v>
      </c>
      <c r="G384" s="245">
        <f t="shared" ref="G384:H384" si="148">G385</f>
        <v>0</v>
      </c>
      <c r="H384" s="245">
        <f t="shared" si="148"/>
        <v>427</v>
      </c>
      <c r="I384" s="247" t="e">
        <f t="shared" si="134"/>
        <v>#DIV/0!</v>
      </c>
    </row>
    <row r="385" spans="2:9" s="148" customFormat="1" ht="16.149999999999999" customHeight="1" x14ac:dyDescent="0.25">
      <c r="B385" s="313">
        <v>3241</v>
      </c>
      <c r="C385" s="314"/>
      <c r="D385" s="315"/>
      <c r="E385" s="149" t="s">
        <v>238</v>
      </c>
      <c r="F385" s="161">
        <v>0</v>
      </c>
      <c r="G385" s="161">
        <v>0</v>
      </c>
      <c r="H385" s="161">
        <v>427</v>
      </c>
      <c r="I385" s="167" t="e">
        <f t="shared" si="134"/>
        <v>#DIV/0!</v>
      </c>
    </row>
    <row r="386" spans="2:9" s="148" customFormat="1" ht="16.149999999999999" customHeight="1" x14ac:dyDescent="0.25">
      <c r="B386" s="316">
        <v>329</v>
      </c>
      <c r="C386" s="317"/>
      <c r="D386" s="318"/>
      <c r="E386" s="239" t="s">
        <v>112</v>
      </c>
      <c r="F386" s="240">
        <f>F387+F388+F389+F390+F391+F392+F393</f>
        <v>0</v>
      </c>
      <c r="G386" s="240">
        <f t="shared" ref="G386:H386" si="149">G387+G388+G389+G390+G391+G392+G393</f>
        <v>0</v>
      </c>
      <c r="H386" s="240">
        <f t="shared" si="149"/>
        <v>0</v>
      </c>
      <c r="I386" s="247" t="e">
        <f t="shared" si="134"/>
        <v>#DIV/0!</v>
      </c>
    </row>
    <row r="387" spans="2:9" s="148" customFormat="1" ht="28.5" customHeight="1" x14ac:dyDescent="0.25">
      <c r="B387" s="303">
        <v>3291</v>
      </c>
      <c r="C387" s="304"/>
      <c r="D387" s="305"/>
      <c r="E387" s="150" t="s">
        <v>227</v>
      </c>
      <c r="F387" s="161">
        <v>0</v>
      </c>
      <c r="G387" s="162">
        <v>0</v>
      </c>
      <c r="H387" s="162">
        <v>0</v>
      </c>
      <c r="I387" s="167" t="e">
        <f t="shared" si="134"/>
        <v>#DIV/0!</v>
      </c>
    </row>
    <row r="388" spans="2:9" s="148" customFormat="1" ht="16.149999999999999" customHeight="1" x14ac:dyDescent="0.25">
      <c r="B388" s="303">
        <v>3292</v>
      </c>
      <c r="C388" s="304"/>
      <c r="D388" s="305"/>
      <c r="E388" s="149" t="s">
        <v>113</v>
      </c>
      <c r="F388" s="161">
        <v>0</v>
      </c>
      <c r="G388" s="162">
        <v>0</v>
      </c>
      <c r="H388" s="162">
        <v>0</v>
      </c>
      <c r="I388" s="167" t="e">
        <f t="shared" si="134"/>
        <v>#DIV/0!</v>
      </c>
    </row>
    <row r="389" spans="2:9" s="148" customFormat="1" ht="16.149999999999999" customHeight="1" x14ac:dyDescent="0.25">
      <c r="B389" s="303">
        <v>3293</v>
      </c>
      <c r="C389" s="304"/>
      <c r="D389" s="305"/>
      <c r="E389" s="149" t="s">
        <v>114</v>
      </c>
      <c r="F389" s="161">
        <v>0</v>
      </c>
      <c r="G389" s="162">
        <v>0</v>
      </c>
      <c r="H389" s="162">
        <v>0</v>
      </c>
      <c r="I389" s="167" t="e">
        <f t="shared" si="134"/>
        <v>#DIV/0!</v>
      </c>
    </row>
    <row r="390" spans="2:9" s="148" customFormat="1" ht="16.149999999999999" customHeight="1" x14ac:dyDescent="0.25">
      <c r="B390" s="303">
        <v>3294</v>
      </c>
      <c r="C390" s="304"/>
      <c r="D390" s="305"/>
      <c r="E390" s="149" t="s">
        <v>228</v>
      </c>
      <c r="F390" s="161">
        <v>0</v>
      </c>
      <c r="G390" s="162">
        <v>0</v>
      </c>
      <c r="H390" s="162">
        <v>0</v>
      </c>
      <c r="I390" s="167" t="e">
        <f t="shared" si="134"/>
        <v>#DIV/0!</v>
      </c>
    </row>
    <row r="391" spans="2:9" s="148" customFormat="1" ht="16.149999999999999" customHeight="1" x14ac:dyDescent="0.25">
      <c r="B391" s="303">
        <v>3295</v>
      </c>
      <c r="C391" s="304"/>
      <c r="D391" s="305"/>
      <c r="E391" s="149" t="s">
        <v>116</v>
      </c>
      <c r="F391" s="161">
        <v>0</v>
      </c>
      <c r="G391" s="162">
        <v>0</v>
      </c>
      <c r="H391" s="162">
        <v>0</v>
      </c>
      <c r="I391" s="167" t="e">
        <f t="shared" si="134"/>
        <v>#DIV/0!</v>
      </c>
    </row>
    <row r="392" spans="2:9" s="148" customFormat="1" ht="16.149999999999999" customHeight="1" x14ac:dyDescent="0.25">
      <c r="B392" s="303">
        <v>3296</v>
      </c>
      <c r="C392" s="304"/>
      <c r="D392" s="305"/>
      <c r="E392" s="149" t="s">
        <v>117</v>
      </c>
      <c r="F392" s="161">
        <v>0</v>
      </c>
      <c r="G392" s="162">
        <v>0</v>
      </c>
      <c r="H392" s="162">
        <v>0</v>
      </c>
      <c r="I392" s="167" t="e">
        <f t="shared" si="134"/>
        <v>#DIV/0!</v>
      </c>
    </row>
    <row r="393" spans="2:9" s="148" customFormat="1" ht="16.149999999999999" customHeight="1" x14ac:dyDescent="0.25">
      <c r="B393" s="303">
        <v>3299</v>
      </c>
      <c r="C393" s="304"/>
      <c r="D393" s="305"/>
      <c r="E393" s="149" t="s">
        <v>112</v>
      </c>
      <c r="F393" s="161">
        <v>0</v>
      </c>
      <c r="G393" s="162">
        <v>0</v>
      </c>
      <c r="H393" s="162">
        <v>0</v>
      </c>
      <c r="I393" s="167" t="e">
        <f t="shared" si="134"/>
        <v>#DIV/0!</v>
      </c>
    </row>
    <row r="394" spans="2:9" s="148" customFormat="1" ht="16.149999999999999" customHeight="1" x14ac:dyDescent="0.25">
      <c r="B394" s="319">
        <v>34</v>
      </c>
      <c r="C394" s="320"/>
      <c r="D394" s="321"/>
      <c r="E394" s="241" t="s">
        <v>118</v>
      </c>
      <c r="F394" s="242">
        <f>F395</f>
        <v>0</v>
      </c>
      <c r="G394" s="242">
        <f t="shared" ref="G394:H394" si="150">G395</f>
        <v>0</v>
      </c>
      <c r="H394" s="242">
        <f t="shared" si="150"/>
        <v>0</v>
      </c>
      <c r="I394" s="248" t="e">
        <f t="shared" si="134"/>
        <v>#DIV/0!</v>
      </c>
    </row>
    <row r="395" spans="2:9" s="228" customFormat="1" ht="16.149999999999999" customHeight="1" x14ac:dyDescent="0.25">
      <c r="B395" s="316">
        <v>343</v>
      </c>
      <c r="C395" s="317"/>
      <c r="D395" s="318"/>
      <c r="E395" s="239" t="s">
        <v>119</v>
      </c>
      <c r="F395" s="240">
        <f>F397+F396</f>
        <v>0</v>
      </c>
      <c r="G395" s="240">
        <f t="shared" ref="G395:H395" si="151">G397+G396</f>
        <v>0</v>
      </c>
      <c r="H395" s="240">
        <f t="shared" si="151"/>
        <v>0</v>
      </c>
      <c r="I395" s="247" t="e">
        <f t="shared" si="134"/>
        <v>#DIV/0!</v>
      </c>
    </row>
    <row r="396" spans="2:9" s="224" customFormat="1" ht="16.149999999999999" customHeight="1" x14ac:dyDescent="0.25">
      <c r="B396" s="322">
        <v>3431</v>
      </c>
      <c r="C396" s="323"/>
      <c r="D396" s="324"/>
      <c r="E396" s="218" t="s">
        <v>120</v>
      </c>
      <c r="F396" s="219">
        <v>0</v>
      </c>
      <c r="G396" s="220">
        <v>0</v>
      </c>
      <c r="H396" s="220">
        <v>0</v>
      </c>
      <c r="I396" s="167" t="e">
        <f t="shared" si="134"/>
        <v>#DIV/0!</v>
      </c>
    </row>
    <row r="397" spans="2:9" s="224" customFormat="1" ht="16.149999999999999" customHeight="1" x14ac:dyDescent="0.25">
      <c r="B397" s="322">
        <v>3433</v>
      </c>
      <c r="C397" s="323"/>
      <c r="D397" s="324"/>
      <c r="E397" s="218" t="s">
        <v>229</v>
      </c>
      <c r="F397" s="219">
        <v>0</v>
      </c>
      <c r="G397" s="220">
        <v>0</v>
      </c>
      <c r="H397" s="220">
        <v>0</v>
      </c>
      <c r="I397" s="167" t="e">
        <f t="shared" si="134"/>
        <v>#DIV/0!</v>
      </c>
    </row>
    <row r="398" spans="2:9" s="148" customFormat="1" ht="16.149999999999999" customHeight="1" x14ac:dyDescent="0.25">
      <c r="B398" s="152"/>
      <c r="C398" s="151"/>
      <c r="D398" s="155">
        <v>4</v>
      </c>
      <c r="E398" s="156" t="s">
        <v>6</v>
      </c>
      <c r="F398" s="160">
        <f>F399</f>
        <v>0</v>
      </c>
      <c r="G398" s="160">
        <f t="shared" ref="G398:H398" si="152">G399</f>
        <v>0</v>
      </c>
      <c r="H398" s="160">
        <f t="shared" si="152"/>
        <v>0</v>
      </c>
      <c r="I398" s="159" t="e">
        <f t="shared" si="134"/>
        <v>#DIV/0!</v>
      </c>
    </row>
    <row r="399" spans="2:9" s="223" customFormat="1" ht="16.149999999999999" customHeight="1" x14ac:dyDescent="0.25">
      <c r="B399" s="235"/>
      <c r="C399" s="236"/>
      <c r="D399" s="225">
        <v>42</v>
      </c>
      <c r="E399" s="221" t="s">
        <v>6</v>
      </c>
      <c r="F399" s="222">
        <f>F400+F403+F406</f>
        <v>0</v>
      </c>
      <c r="G399" s="222">
        <f t="shared" ref="G399:H399" si="153">G400+G403+G406</f>
        <v>0</v>
      </c>
      <c r="H399" s="222">
        <f t="shared" si="153"/>
        <v>0</v>
      </c>
      <c r="I399" s="167" t="e">
        <f t="shared" si="134"/>
        <v>#DIV/0!</v>
      </c>
    </row>
    <row r="400" spans="2:9" s="148" customFormat="1" ht="16.149999999999999" customHeight="1" x14ac:dyDescent="0.25">
      <c r="B400" s="310">
        <v>421</v>
      </c>
      <c r="C400" s="311"/>
      <c r="D400" s="312"/>
      <c r="E400" s="232" t="s">
        <v>230</v>
      </c>
      <c r="F400" s="243">
        <f>F401+F402</f>
        <v>0</v>
      </c>
      <c r="G400" s="243">
        <f t="shared" ref="G400" si="154">G401+G402</f>
        <v>0</v>
      </c>
      <c r="H400" s="243">
        <f t="shared" ref="H400" si="155">H401+H402</f>
        <v>0</v>
      </c>
      <c r="I400" s="247" t="e">
        <f t="shared" si="134"/>
        <v>#DIV/0!</v>
      </c>
    </row>
    <row r="401" spans="1:9" s="148" customFormat="1" ht="16.149999999999999" customHeight="1" x14ac:dyDescent="0.25">
      <c r="B401" s="303">
        <v>4212</v>
      </c>
      <c r="C401" s="304"/>
      <c r="D401" s="305"/>
      <c r="E401" s="149" t="s">
        <v>233</v>
      </c>
      <c r="F401" s="161">
        <v>0</v>
      </c>
      <c r="G401" s="161">
        <v>0</v>
      </c>
      <c r="H401" s="161">
        <v>0</v>
      </c>
      <c r="I401" s="167" t="e">
        <f t="shared" si="134"/>
        <v>#DIV/0!</v>
      </c>
    </row>
    <row r="402" spans="1:9" s="148" customFormat="1" ht="16.149999999999999" customHeight="1" x14ac:dyDescent="0.25">
      <c r="B402" s="303">
        <v>4221</v>
      </c>
      <c r="C402" s="304"/>
      <c r="D402" s="305"/>
      <c r="E402" s="149" t="s">
        <v>130</v>
      </c>
      <c r="F402" s="161">
        <v>0</v>
      </c>
      <c r="G402" s="161">
        <v>0</v>
      </c>
      <c r="H402" s="161">
        <v>0</v>
      </c>
      <c r="I402" s="167" t="e">
        <f t="shared" si="134"/>
        <v>#DIV/0!</v>
      </c>
    </row>
    <row r="403" spans="1:9" s="148" customFormat="1" ht="16.149999999999999" customHeight="1" x14ac:dyDescent="0.25">
      <c r="B403" s="310">
        <v>422</v>
      </c>
      <c r="C403" s="311"/>
      <c r="D403" s="312"/>
      <c r="E403" s="232" t="s">
        <v>231</v>
      </c>
      <c r="F403" s="243">
        <f>F405+F404</f>
        <v>0</v>
      </c>
      <c r="G403" s="243">
        <f t="shared" ref="G403" si="156">G405+G404</f>
        <v>0</v>
      </c>
      <c r="H403" s="243">
        <f t="shared" ref="H403" si="157">H405+H404</f>
        <v>0</v>
      </c>
      <c r="I403" s="247" t="e">
        <f t="shared" si="134"/>
        <v>#DIV/0!</v>
      </c>
    </row>
    <row r="404" spans="1:9" s="148" customFormat="1" ht="16.149999999999999" customHeight="1" x14ac:dyDescent="0.25">
      <c r="B404" s="303">
        <v>4226</v>
      </c>
      <c r="C404" s="304"/>
      <c r="D404" s="305"/>
      <c r="E404" s="149" t="s">
        <v>218</v>
      </c>
      <c r="F404" s="161">
        <v>0</v>
      </c>
      <c r="G404" s="161">
        <v>0</v>
      </c>
      <c r="H404" s="161">
        <v>0</v>
      </c>
      <c r="I404" s="167" t="e">
        <f t="shared" ref="I404:I465" si="158">H404/F404*100</f>
        <v>#DIV/0!</v>
      </c>
    </row>
    <row r="405" spans="1:9" s="148" customFormat="1" ht="16.149999999999999" customHeight="1" x14ac:dyDescent="0.25">
      <c r="B405" s="303">
        <v>4227</v>
      </c>
      <c r="C405" s="304"/>
      <c r="D405" s="305"/>
      <c r="E405" s="149" t="s">
        <v>131</v>
      </c>
      <c r="F405" s="161">
        <v>0</v>
      </c>
      <c r="G405" s="161">
        <v>0</v>
      </c>
      <c r="H405" s="161">
        <v>0</v>
      </c>
      <c r="I405" s="167" t="e">
        <f t="shared" si="158"/>
        <v>#DIV/0!</v>
      </c>
    </row>
    <row r="406" spans="1:9" s="226" customFormat="1" ht="27.75" customHeight="1" x14ac:dyDescent="0.25">
      <c r="B406" s="310">
        <v>424</v>
      </c>
      <c r="C406" s="311"/>
      <c r="D406" s="312"/>
      <c r="E406" s="234" t="s">
        <v>232</v>
      </c>
      <c r="F406" s="243">
        <f>F407</f>
        <v>0</v>
      </c>
      <c r="G406" s="243">
        <f t="shared" ref="G406:H406" si="159">G407</f>
        <v>0</v>
      </c>
      <c r="H406" s="243">
        <f t="shared" si="159"/>
        <v>0</v>
      </c>
      <c r="I406" s="247" t="e">
        <f t="shared" si="158"/>
        <v>#DIV/0!</v>
      </c>
    </row>
    <row r="407" spans="1:9" s="148" customFormat="1" ht="16.149999999999999" customHeight="1" x14ac:dyDescent="0.25">
      <c r="B407" s="303">
        <v>4241</v>
      </c>
      <c r="C407" s="304"/>
      <c r="D407" s="305"/>
      <c r="E407" s="149" t="s">
        <v>133</v>
      </c>
      <c r="F407" s="161">
        <v>0</v>
      </c>
      <c r="G407" s="161">
        <v>0</v>
      </c>
      <c r="H407" s="161">
        <v>0</v>
      </c>
      <c r="I407" s="167" t="e">
        <f t="shared" si="158"/>
        <v>#DIV/0!</v>
      </c>
    </row>
    <row r="408" spans="1:9" s="148" customFormat="1" ht="30" customHeight="1" x14ac:dyDescent="0.25">
      <c r="B408" s="331" t="s">
        <v>241</v>
      </c>
      <c r="C408" s="332"/>
      <c r="D408" s="333"/>
      <c r="E408" s="158" t="s">
        <v>180</v>
      </c>
      <c r="F408" s="163">
        <f>F409+F456</f>
        <v>8500</v>
      </c>
      <c r="G408" s="163">
        <f>G409+G456</f>
        <v>8500</v>
      </c>
      <c r="H408" s="163">
        <f>H409+H456</f>
        <v>97.4</v>
      </c>
      <c r="I408" s="166">
        <f t="shared" si="158"/>
        <v>1.1458823529411766</v>
      </c>
    </row>
    <row r="409" spans="1:9" s="148" customFormat="1" ht="16.149999999999999" customHeight="1" x14ac:dyDescent="0.25">
      <c r="A409" s="157"/>
      <c r="B409" s="153"/>
      <c r="C409" s="154"/>
      <c r="D409" s="155">
        <v>3</v>
      </c>
      <c r="E409" s="156" t="s">
        <v>4</v>
      </c>
      <c r="F409" s="160">
        <f>F411+F420+F452</f>
        <v>8500</v>
      </c>
      <c r="G409" s="160">
        <f>G411+G420+G452</f>
        <v>8500</v>
      </c>
      <c r="H409" s="160">
        <f>H411+H420+H452</f>
        <v>97.4</v>
      </c>
      <c r="I409" s="159">
        <f t="shared" si="158"/>
        <v>1.1458823529411766</v>
      </c>
    </row>
    <row r="410" spans="1:9" s="148" customFormat="1" ht="16.149999999999999" customHeight="1" x14ac:dyDescent="0.25">
      <c r="A410" s="157"/>
      <c r="B410" s="153"/>
      <c r="C410" s="154"/>
      <c r="D410" s="155">
        <v>4</v>
      </c>
      <c r="E410" s="156" t="s">
        <v>6</v>
      </c>
      <c r="F410" s="160">
        <f>F456</f>
        <v>0</v>
      </c>
      <c r="G410" s="160">
        <f t="shared" ref="G410:H410" si="160">G456</f>
        <v>0</v>
      </c>
      <c r="H410" s="160">
        <f t="shared" si="160"/>
        <v>0</v>
      </c>
      <c r="I410" s="159" t="e">
        <f t="shared" si="158"/>
        <v>#DIV/0!</v>
      </c>
    </row>
    <row r="411" spans="1:9" s="227" customFormat="1" ht="16.149999999999999" customHeight="1" x14ac:dyDescent="0.25">
      <c r="B411" s="328">
        <v>31</v>
      </c>
      <c r="C411" s="329"/>
      <c r="D411" s="330"/>
      <c r="E411" s="229" t="s">
        <v>5</v>
      </c>
      <c r="F411" s="237">
        <f>F412+F416+F418</f>
        <v>0</v>
      </c>
      <c r="G411" s="237">
        <f t="shared" ref="G411:H411" si="161">G412+G416+G418</f>
        <v>0</v>
      </c>
      <c r="H411" s="237">
        <f t="shared" si="161"/>
        <v>0</v>
      </c>
      <c r="I411" s="248" t="e">
        <f t="shared" si="158"/>
        <v>#DIV/0!</v>
      </c>
    </row>
    <row r="412" spans="1:9" s="227" customFormat="1" ht="16.149999999999999" customHeight="1" x14ac:dyDescent="0.25">
      <c r="B412" s="310">
        <v>311</v>
      </c>
      <c r="C412" s="311"/>
      <c r="D412" s="312"/>
      <c r="E412" s="233" t="s">
        <v>236</v>
      </c>
      <c r="F412" s="231">
        <f>F413+F414+F415</f>
        <v>0</v>
      </c>
      <c r="G412" s="231">
        <f t="shared" ref="G412:H412" si="162">G413+G414+G415</f>
        <v>0</v>
      </c>
      <c r="H412" s="231">
        <f t="shared" si="162"/>
        <v>0</v>
      </c>
      <c r="I412" s="247" t="e">
        <f t="shared" si="158"/>
        <v>#DIV/0!</v>
      </c>
    </row>
    <row r="413" spans="1:9" s="227" customFormat="1" ht="16.149999999999999" customHeight="1" x14ac:dyDescent="0.25">
      <c r="B413" s="322">
        <v>3111</v>
      </c>
      <c r="C413" s="323"/>
      <c r="D413" s="324"/>
      <c r="E413" s="244" t="s">
        <v>234</v>
      </c>
      <c r="F413" s="219">
        <v>0</v>
      </c>
      <c r="G413" s="219">
        <v>0</v>
      </c>
      <c r="H413" s="219">
        <v>0</v>
      </c>
      <c r="I413" s="167" t="e">
        <f t="shared" si="158"/>
        <v>#DIV/0!</v>
      </c>
    </row>
    <row r="414" spans="1:9" s="227" customFormat="1" ht="16.149999999999999" customHeight="1" x14ac:dyDescent="0.25">
      <c r="B414" s="322">
        <v>3113</v>
      </c>
      <c r="C414" s="323"/>
      <c r="D414" s="324"/>
      <c r="E414" s="244" t="s">
        <v>89</v>
      </c>
      <c r="F414" s="219">
        <v>0</v>
      </c>
      <c r="G414" s="219">
        <v>0</v>
      </c>
      <c r="H414" s="219">
        <v>0</v>
      </c>
      <c r="I414" s="167" t="e">
        <f t="shared" si="158"/>
        <v>#DIV/0!</v>
      </c>
    </row>
    <row r="415" spans="1:9" s="227" customFormat="1" ht="16.149999999999999" customHeight="1" x14ac:dyDescent="0.25">
      <c r="B415" s="322">
        <v>3114</v>
      </c>
      <c r="C415" s="323"/>
      <c r="D415" s="324"/>
      <c r="E415" s="244" t="s">
        <v>235</v>
      </c>
      <c r="F415" s="219">
        <v>0</v>
      </c>
      <c r="G415" s="219">
        <v>0</v>
      </c>
      <c r="H415" s="219">
        <v>0</v>
      </c>
      <c r="I415" s="167" t="e">
        <f t="shared" si="158"/>
        <v>#DIV/0!</v>
      </c>
    </row>
    <row r="416" spans="1:9" s="227" customFormat="1" ht="16.149999999999999" customHeight="1" x14ac:dyDescent="0.25">
      <c r="B416" s="310">
        <v>312</v>
      </c>
      <c r="C416" s="311"/>
      <c r="D416" s="312"/>
      <c r="E416" s="230" t="s">
        <v>91</v>
      </c>
      <c r="F416" s="245">
        <f>F417</f>
        <v>0</v>
      </c>
      <c r="G416" s="245">
        <f t="shared" ref="G416:H416" si="163">G417</f>
        <v>0</v>
      </c>
      <c r="H416" s="245">
        <f t="shared" si="163"/>
        <v>0</v>
      </c>
      <c r="I416" s="247" t="e">
        <f t="shared" si="158"/>
        <v>#DIV/0!</v>
      </c>
    </row>
    <row r="417" spans="2:9" s="227" customFormat="1" ht="16.149999999999999" customHeight="1" x14ac:dyDescent="0.25">
      <c r="B417" s="322">
        <v>3121</v>
      </c>
      <c r="C417" s="323"/>
      <c r="D417" s="324"/>
      <c r="E417" s="244" t="s">
        <v>91</v>
      </c>
      <c r="F417" s="219">
        <v>0</v>
      </c>
      <c r="G417" s="219">
        <v>0</v>
      </c>
      <c r="H417" s="219">
        <v>0</v>
      </c>
      <c r="I417" s="167" t="e">
        <f t="shared" si="158"/>
        <v>#DIV/0!</v>
      </c>
    </row>
    <row r="418" spans="2:9" s="227" customFormat="1" ht="16.149999999999999" customHeight="1" x14ac:dyDescent="0.25">
      <c r="B418" s="310">
        <v>313</v>
      </c>
      <c r="C418" s="311"/>
      <c r="D418" s="312"/>
      <c r="E418" s="230" t="s">
        <v>92</v>
      </c>
      <c r="F418" s="231">
        <f>F419</f>
        <v>0</v>
      </c>
      <c r="G418" s="231">
        <f t="shared" ref="G418:H418" si="164">G419</f>
        <v>0</v>
      </c>
      <c r="H418" s="231">
        <f t="shared" si="164"/>
        <v>0</v>
      </c>
      <c r="I418" s="247" t="e">
        <f t="shared" si="158"/>
        <v>#DIV/0!</v>
      </c>
    </row>
    <row r="419" spans="2:9" s="227" customFormat="1" ht="16.149999999999999" customHeight="1" x14ac:dyDescent="0.25">
      <c r="B419" s="325">
        <v>3132</v>
      </c>
      <c r="C419" s="326"/>
      <c r="D419" s="327"/>
      <c r="E419" s="244" t="s">
        <v>237</v>
      </c>
      <c r="F419" s="219">
        <v>0</v>
      </c>
      <c r="G419" s="219">
        <v>0</v>
      </c>
      <c r="H419" s="219">
        <v>0</v>
      </c>
      <c r="I419" s="167" t="e">
        <f t="shared" si="158"/>
        <v>#DIV/0!</v>
      </c>
    </row>
    <row r="420" spans="2:9" s="227" customFormat="1" ht="16.149999999999999" customHeight="1" x14ac:dyDescent="0.25">
      <c r="B420" s="328">
        <v>32</v>
      </c>
      <c r="C420" s="329"/>
      <c r="D420" s="330"/>
      <c r="E420" s="229" t="s">
        <v>14</v>
      </c>
      <c r="F420" s="237">
        <f>F421+F425+F432+F444</f>
        <v>8500</v>
      </c>
      <c r="G420" s="237">
        <f>G421+G425+G432+G444</f>
        <v>8500</v>
      </c>
      <c r="H420" s="237">
        <f>H421+H425+H432+H444</f>
        <v>0</v>
      </c>
      <c r="I420" s="248">
        <f t="shared" si="158"/>
        <v>0</v>
      </c>
    </row>
    <row r="421" spans="2:9" s="148" customFormat="1" ht="16.149999999999999" customHeight="1" x14ac:dyDescent="0.25">
      <c r="B421" s="310">
        <v>321</v>
      </c>
      <c r="C421" s="311"/>
      <c r="D421" s="312"/>
      <c r="E421" s="230" t="s">
        <v>220</v>
      </c>
      <c r="F421" s="231">
        <f>F422+F423+F424</f>
        <v>0</v>
      </c>
      <c r="G421" s="231">
        <f t="shared" ref="G421:H421" si="165">G422+G423+G424</f>
        <v>0</v>
      </c>
      <c r="H421" s="231">
        <f t="shared" si="165"/>
        <v>0</v>
      </c>
      <c r="I421" s="247" t="e">
        <f t="shared" si="158"/>
        <v>#DIV/0!</v>
      </c>
    </row>
    <row r="422" spans="2:9" s="148" customFormat="1" ht="16.149999999999999" customHeight="1" x14ac:dyDescent="0.25">
      <c r="B422" s="303">
        <v>3211</v>
      </c>
      <c r="C422" s="304"/>
      <c r="D422" s="305"/>
      <c r="E422" s="149" t="s">
        <v>30</v>
      </c>
      <c r="F422" s="161">
        <v>0</v>
      </c>
      <c r="G422" s="162">
        <v>0</v>
      </c>
      <c r="H422" s="162">
        <v>0</v>
      </c>
      <c r="I422" s="167" t="e">
        <f t="shared" si="158"/>
        <v>#DIV/0!</v>
      </c>
    </row>
    <row r="423" spans="2:9" s="148" customFormat="1" ht="16.149999999999999" customHeight="1" x14ac:dyDescent="0.25">
      <c r="B423" s="303">
        <v>3212</v>
      </c>
      <c r="C423" s="304"/>
      <c r="D423" s="305"/>
      <c r="E423" s="149" t="s">
        <v>221</v>
      </c>
      <c r="F423" s="161">
        <v>0</v>
      </c>
      <c r="G423" s="162">
        <v>0</v>
      </c>
      <c r="H423" s="162">
        <v>0</v>
      </c>
      <c r="I423" s="167" t="e">
        <f t="shared" si="158"/>
        <v>#DIV/0!</v>
      </c>
    </row>
    <row r="424" spans="2:9" s="148" customFormat="1" ht="16.149999999999999" customHeight="1" x14ac:dyDescent="0.25">
      <c r="B424" s="303">
        <v>3213</v>
      </c>
      <c r="C424" s="304"/>
      <c r="D424" s="305"/>
      <c r="E424" s="149" t="s">
        <v>222</v>
      </c>
      <c r="F424" s="161">
        <v>0</v>
      </c>
      <c r="G424" s="162">
        <v>0</v>
      </c>
      <c r="H424" s="162">
        <v>0</v>
      </c>
      <c r="I424" s="167" t="e">
        <f t="shared" si="158"/>
        <v>#DIV/0!</v>
      </c>
    </row>
    <row r="425" spans="2:9" s="148" customFormat="1" ht="16.149999999999999" customHeight="1" x14ac:dyDescent="0.25">
      <c r="B425" s="310">
        <v>322</v>
      </c>
      <c r="C425" s="311"/>
      <c r="D425" s="312"/>
      <c r="E425" s="230" t="s">
        <v>96</v>
      </c>
      <c r="F425" s="231">
        <f>F426+F427+F428+F429+F430+F431</f>
        <v>0</v>
      </c>
      <c r="G425" s="231">
        <f t="shared" ref="G425:H425" si="166">G426+G427+G428+G429+G430+G431</f>
        <v>0</v>
      </c>
      <c r="H425" s="231">
        <f t="shared" si="166"/>
        <v>0</v>
      </c>
      <c r="I425" s="247" t="e">
        <f t="shared" si="158"/>
        <v>#DIV/0!</v>
      </c>
    </row>
    <row r="426" spans="2:9" s="148" customFormat="1" ht="16.149999999999999" customHeight="1" x14ac:dyDescent="0.25">
      <c r="B426" s="303">
        <v>3221</v>
      </c>
      <c r="C426" s="304"/>
      <c r="D426" s="305"/>
      <c r="E426" s="149" t="s">
        <v>223</v>
      </c>
      <c r="F426" s="161">
        <v>0</v>
      </c>
      <c r="G426" s="162">
        <v>0</v>
      </c>
      <c r="H426" s="162">
        <v>0</v>
      </c>
      <c r="I426" s="167" t="e">
        <f t="shared" si="158"/>
        <v>#DIV/0!</v>
      </c>
    </row>
    <row r="427" spans="2:9" s="148" customFormat="1" ht="16.149999999999999" customHeight="1" x14ac:dyDescent="0.25">
      <c r="B427" s="303">
        <v>3222</v>
      </c>
      <c r="C427" s="304"/>
      <c r="D427" s="305"/>
      <c r="E427" s="149" t="s">
        <v>98</v>
      </c>
      <c r="F427" s="161">
        <v>0</v>
      </c>
      <c r="G427" s="162">
        <v>0</v>
      </c>
      <c r="H427" s="162">
        <v>0</v>
      </c>
      <c r="I427" s="167" t="e">
        <f t="shared" si="158"/>
        <v>#DIV/0!</v>
      </c>
    </row>
    <row r="428" spans="2:9" s="148" customFormat="1" ht="16.149999999999999" customHeight="1" x14ac:dyDescent="0.25">
      <c r="B428" s="303">
        <v>3223</v>
      </c>
      <c r="C428" s="304"/>
      <c r="D428" s="305"/>
      <c r="E428" s="149" t="s">
        <v>99</v>
      </c>
      <c r="F428" s="161">
        <v>0</v>
      </c>
      <c r="G428" s="162">
        <v>0</v>
      </c>
      <c r="H428" s="162">
        <v>0</v>
      </c>
      <c r="I428" s="167" t="e">
        <f t="shared" si="158"/>
        <v>#DIV/0!</v>
      </c>
    </row>
    <row r="429" spans="2:9" s="148" customFormat="1" ht="16.149999999999999" customHeight="1" x14ac:dyDescent="0.25">
      <c r="B429" s="303">
        <v>3224</v>
      </c>
      <c r="C429" s="304"/>
      <c r="D429" s="305"/>
      <c r="E429" s="149" t="s">
        <v>224</v>
      </c>
      <c r="F429" s="161">
        <v>0</v>
      </c>
      <c r="G429" s="162">
        <v>0</v>
      </c>
      <c r="H429" s="162">
        <v>0</v>
      </c>
      <c r="I429" s="167" t="e">
        <f t="shared" si="158"/>
        <v>#DIV/0!</v>
      </c>
    </row>
    <row r="430" spans="2:9" s="148" customFormat="1" ht="16.149999999999999" customHeight="1" x14ac:dyDescent="0.25">
      <c r="B430" s="303">
        <v>3225</v>
      </c>
      <c r="C430" s="304"/>
      <c r="D430" s="305"/>
      <c r="E430" s="149" t="s">
        <v>225</v>
      </c>
      <c r="F430" s="161">
        <v>0</v>
      </c>
      <c r="G430" s="162">
        <v>0</v>
      </c>
      <c r="H430" s="162">
        <v>0</v>
      </c>
      <c r="I430" s="167" t="e">
        <f t="shared" si="158"/>
        <v>#DIV/0!</v>
      </c>
    </row>
    <row r="431" spans="2:9" s="148" customFormat="1" ht="16.149999999999999" customHeight="1" x14ac:dyDescent="0.25">
      <c r="B431" s="303">
        <v>3227</v>
      </c>
      <c r="C431" s="304"/>
      <c r="D431" s="305"/>
      <c r="E431" s="149" t="s">
        <v>102</v>
      </c>
      <c r="F431" s="161">
        <v>0</v>
      </c>
      <c r="G431" s="162">
        <v>0</v>
      </c>
      <c r="H431" s="162">
        <v>0</v>
      </c>
      <c r="I431" s="167" t="e">
        <f t="shared" si="158"/>
        <v>#DIV/0!</v>
      </c>
    </row>
    <row r="432" spans="2:9" s="148" customFormat="1" ht="16.149999999999999" customHeight="1" x14ac:dyDescent="0.25">
      <c r="B432" s="310">
        <v>323</v>
      </c>
      <c r="C432" s="311"/>
      <c r="D432" s="312"/>
      <c r="E432" s="230" t="s">
        <v>111</v>
      </c>
      <c r="F432" s="231">
        <f>F433+F434+F435+F436+F437+F438+F439+F440+F441</f>
        <v>8500</v>
      </c>
      <c r="G432" s="231">
        <f t="shared" ref="G432:H432" si="167">G433+G434+G435+G436+G437+G438+G439+G440+G441</f>
        <v>8500</v>
      </c>
      <c r="H432" s="231">
        <f t="shared" si="167"/>
        <v>0</v>
      </c>
      <c r="I432" s="247">
        <f t="shared" si="158"/>
        <v>0</v>
      </c>
    </row>
    <row r="433" spans="2:9" s="148" customFormat="1" ht="16.149999999999999" customHeight="1" x14ac:dyDescent="0.25">
      <c r="B433" s="303">
        <v>3231</v>
      </c>
      <c r="C433" s="304"/>
      <c r="D433" s="305"/>
      <c r="E433" s="149" t="s">
        <v>226</v>
      </c>
      <c r="F433" s="161">
        <v>0</v>
      </c>
      <c r="G433" s="162">
        <v>0</v>
      </c>
      <c r="H433" s="162">
        <v>0</v>
      </c>
      <c r="I433" s="167" t="e">
        <f t="shared" si="158"/>
        <v>#DIV/0!</v>
      </c>
    </row>
    <row r="434" spans="2:9" s="148" customFormat="1" ht="16.149999999999999" customHeight="1" x14ac:dyDescent="0.25">
      <c r="B434" s="303">
        <v>3232</v>
      </c>
      <c r="C434" s="304"/>
      <c r="D434" s="305"/>
      <c r="E434" s="149" t="s">
        <v>104</v>
      </c>
      <c r="F434" s="161">
        <v>0</v>
      </c>
      <c r="G434" s="162">
        <v>0</v>
      </c>
      <c r="H434" s="162">
        <v>0</v>
      </c>
      <c r="I434" s="167" t="e">
        <f t="shared" si="158"/>
        <v>#DIV/0!</v>
      </c>
    </row>
    <row r="435" spans="2:9" s="148" customFormat="1" ht="16.149999999999999" customHeight="1" x14ac:dyDescent="0.25">
      <c r="B435" s="303">
        <v>3233</v>
      </c>
      <c r="C435" s="304"/>
      <c r="D435" s="305"/>
      <c r="E435" s="149" t="s">
        <v>105</v>
      </c>
      <c r="F435" s="161">
        <v>0</v>
      </c>
      <c r="G435" s="162">
        <v>0</v>
      </c>
      <c r="H435" s="162">
        <v>0</v>
      </c>
      <c r="I435" s="167" t="e">
        <f t="shared" si="158"/>
        <v>#DIV/0!</v>
      </c>
    </row>
    <row r="436" spans="2:9" s="148" customFormat="1" ht="16.149999999999999" customHeight="1" x14ac:dyDescent="0.25">
      <c r="B436" s="303">
        <v>3234</v>
      </c>
      <c r="C436" s="304"/>
      <c r="D436" s="305"/>
      <c r="E436" s="149" t="s">
        <v>106</v>
      </c>
      <c r="F436" s="161">
        <v>0</v>
      </c>
      <c r="G436" s="162">
        <v>0</v>
      </c>
      <c r="H436" s="162">
        <v>0</v>
      </c>
      <c r="I436" s="167" t="e">
        <f t="shared" si="158"/>
        <v>#DIV/0!</v>
      </c>
    </row>
    <row r="437" spans="2:9" s="148" customFormat="1" ht="16.149999999999999" customHeight="1" x14ac:dyDescent="0.25">
      <c r="B437" s="303">
        <v>3235</v>
      </c>
      <c r="C437" s="304"/>
      <c r="D437" s="305"/>
      <c r="E437" s="149" t="s">
        <v>212</v>
      </c>
      <c r="F437" s="161">
        <v>500</v>
      </c>
      <c r="G437" s="162">
        <v>500</v>
      </c>
      <c r="H437" s="162">
        <v>0</v>
      </c>
      <c r="I437" s="167">
        <f t="shared" si="158"/>
        <v>0</v>
      </c>
    </row>
    <row r="438" spans="2:9" s="148" customFormat="1" ht="16.149999999999999" customHeight="1" x14ac:dyDescent="0.25">
      <c r="B438" s="303">
        <v>3236</v>
      </c>
      <c r="C438" s="304"/>
      <c r="D438" s="305"/>
      <c r="E438" s="149" t="s">
        <v>107</v>
      </c>
      <c r="F438" s="161">
        <v>0</v>
      </c>
      <c r="G438" s="162">
        <v>0</v>
      </c>
      <c r="H438" s="162">
        <v>0</v>
      </c>
      <c r="I438" s="167" t="e">
        <f t="shared" si="158"/>
        <v>#DIV/0!</v>
      </c>
    </row>
    <row r="439" spans="2:9" s="148" customFormat="1" ht="16.149999999999999" customHeight="1" x14ac:dyDescent="0.25">
      <c r="B439" s="303">
        <v>3237</v>
      </c>
      <c r="C439" s="304"/>
      <c r="D439" s="305"/>
      <c r="E439" s="149" t="s">
        <v>108</v>
      </c>
      <c r="F439" s="161">
        <v>0</v>
      </c>
      <c r="G439" s="162">
        <v>0</v>
      </c>
      <c r="H439" s="162">
        <v>0</v>
      </c>
      <c r="I439" s="167" t="e">
        <f t="shared" si="158"/>
        <v>#DIV/0!</v>
      </c>
    </row>
    <row r="440" spans="2:9" s="148" customFormat="1" ht="16.149999999999999" customHeight="1" x14ac:dyDescent="0.25">
      <c r="B440" s="303">
        <v>3238</v>
      </c>
      <c r="C440" s="304"/>
      <c r="D440" s="305"/>
      <c r="E440" s="149" t="s">
        <v>109</v>
      </c>
      <c r="F440" s="161">
        <v>0</v>
      </c>
      <c r="G440" s="162">
        <v>0</v>
      </c>
      <c r="H440" s="162">
        <v>0</v>
      </c>
      <c r="I440" s="167" t="e">
        <f t="shared" si="158"/>
        <v>#DIV/0!</v>
      </c>
    </row>
    <row r="441" spans="2:9" s="148" customFormat="1" ht="16.149999999999999" customHeight="1" x14ac:dyDescent="0.25">
      <c r="B441" s="303">
        <v>3239</v>
      </c>
      <c r="C441" s="304"/>
      <c r="D441" s="305"/>
      <c r="E441" s="149" t="s">
        <v>110</v>
      </c>
      <c r="F441" s="161">
        <v>8000</v>
      </c>
      <c r="G441" s="162">
        <v>8000</v>
      </c>
      <c r="H441" s="162">
        <v>0</v>
      </c>
      <c r="I441" s="167">
        <f t="shared" si="158"/>
        <v>0</v>
      </c>
    </row>
    <row r="442" spans="2:9" s="226" customFormat="1" ht="16.149999999999999" customHeight="1" x14ac:dyDescent="0.25">
      <c r="B442" s="310">
        <v>324</v>
      </c>
      <c r="C442" s="311"/>
      <c r="D442" s="312"/>
      <c r="E442" s="246" t="s">
        <v>239</v>
      </c>
      <c r="F442" s="245">
        <f>F443</f>
        <v>0</v>
      </c>
      <c r="G442" s="245">
        <f t="shared" ref="G442" si="168">G443</f>
        <v>0</v>
      </c>
      <c r="H442" s="245">
        <f t="shared" ref="H442" si="169">H443</f>
        <v>0</v>
      </c>
      <c r="I442" s="247" t="e">
        <f t="shared" si="158"/>
        <v>#DIV/0!</v>
      </c>
    </row>
    <row r="443" spans="2:9" s="148" customFormat="1" ht="16.149999999999999" customHeight="1" x14ac:dyDescent="0.25">
      <c r="B443" s="313">
        <v>3241</v>
      </c>
      <c r="C443" s="314"/>
      <c r="D443" s="315"/>
      <c r="E443" s="149" t="s">
        <v>238</v>
      </c>
      <c r="F443" s="161">
        <v>0</v>
      </c>
      <c r="G443" s="161">
        <v>0</v>
      </c>
      <c r="H443" s="161">
        <v>0</v>
      </c>
      <c r="I443" s="167" t="e">
        <f t="shared" si="158"/>
        <v>#DIV/0!</v>
      </c>
    </row>
    <row r="444" spans="2:9" s="148" customFormat="1" ht="16.149999999999999" customHeight="1" x14ac:dyDescent="0.25">
      <c r="B444" s="316">
        <v>329</v>
      </c>
      <c r="C444" s="317"/>
      <c r="D444" s="318"/>
      <c r="E444" s="239" t="s">
        <v>112</v>
      </c>
      <c r="F444" s="240">
        <f>F445+F446+F447+F448+F449+F450+F451</f>
        <v>0</v>
      </c>
      <c r="G444" s="240">
        <f t="shared" ref="G444:H444" si="170">G445+G446+G447+G448+G449+G450+G451</f>
        <v>0</v>
      </c>
      <c r="H444" s="240">
        <f t="shared" si="170"/>
        <v>0</v>
      </c>
      <c r="I444" s="247" t="e">
        <f t="shared" si="158"/>
        <v>#DIV/0!</v>
      </c>
    </row>
    <row r="445" spans="2:9" s="148" customFormat="1" ht="28.5" customHeight="1" x14ac:dyDescent="0.25">
      <c r="B445" s="303">
        <v>3291</v>
      </c>
      <c r="C445" s="304"/>
      <c r="D445" s="305"/>
      <c r="E445" s="150" t="s">
        <v>227</v>
      </c>
      <c r="F445" s="161">
        <v>0</v>
      </c>
      <c r="G445" s="162">
        <v>0</v>
      </c>
      <c r="H445" s="162">
        <v>0</v>
      </c>
      <c r="I445" s="167" t="e">
        <f t="shared" si="158"/>
        <v>#DIV/0!</v>
      </c>
    </row>
    <row r="446" spans="2:9" s="148" customFormat="1" ht="16.149999999999999" customHeight="1" x14ac:dyDescent="0.25">
      <c r="B446" s="303">
        <v>3292</v>
      </c>
      <c r="C446" s="304"/>
      <c r="D446" s="305"/>
      <c r="E446" s="149" t="s">
        <v>113</v>
      </c>
      <c r="F446" s="161">
        <v>0</v>
      </c>
      <c r="G446" s="162">
        <v>0</v>
      </c>
      <c r="H446" s="162">
        <v>0</v>
      </c>
      <c r="I446" s="167" t="e">
        <f t="shared" si="158"/>
        <v>#DIV/0!</v>
      </c>
    </row>
    <row r="447" spans="2:9" s="148" customFormat="1" ht="16.149999999999999" customHeight="1" x14ac:dyDescent="0.25">
      <c r="B447" s="303">
        <v>3293</v>
      </c>
      <c r="C447" s="304"/>
      <c r="D447" s="305"/>
      <c r="E447" s="149" t="s">
        <v>114</v>
      </c>
      <c r="F447" s="161">
        <v>0</v>
      </c>
      <c r="G447" s="162">
        <v>0</v>
      </c>
      <c r="H447" s="162">
        <v>0</v>
      </c>
      <c r="I447" s="167" t="e">
        <f t="shared" si="158"/>
        <v>#DIV/0!</v>
      </c>
    </row>
    <row r="448" spans="2:9" s="148" customFormat="1" ht="16.149999999999999" customHeight="1" x14ac:dyDescent="0.25">
      <c r="B448" s="303">
        <v>3294</v>
      </c>
      <c r="C448" s="304"/>
      <c r="D448" s="305"/>
      <c r="E448" s="149" t="s">
        <v>228</v>
      </c>
      <c r="F448" s="161">
        <v>0</v>
      </c>
      <c r="G448" s="162">
        <v>0</v>
      </c>
      <c r="H448" s="162">
        <v>0</v>
      </c>
      <c r="I448" s="167" t="e">
        <f t="shared" si="158"/>
        <v>#DIV/0!</v>
      </c>
    </row>
    <row r="449" spans="2:9" s="148" customFormat="1" ht="16.149999999999999" customHeight="1" x14ac:dyDescent="0.25">
      <c r="B449" s="303">
        <v>3295</v>
      </c>
      <c r="C449" s="304"/>
      <c r="D449" s="305"/>
      <c r="E449" s="149" t="s">
        <v>116</v>
      </c>
      <c r="F449" s="161">
        <v>0</v>
      </c>
      <c r="G449" s="162">
        <v>0</v>
      </c>
      <c r="H449" s="162">
        <v>0</v>
      </c>
      <c r="I449" s="167" t="e">
        <f t="shared" si="158"/>
        <v>#DIV/0!</v>
      </c>
    </row>
    <row r="450" spans="2:9" s="148" customFormat="1" ht="16.149999999999999" customHeight="1" x14ac:dyDescent="0.25">
      <c r="B450" s="303">
        <v>3296</v>
      </c>
      <c r="C450" s="304"/>
      <c r="D450" s="305"/>
      <c r="E450" s="149" t="s">
        <v>117</v>
      </c>
      <c r="F450" s="161">
        <v>0</v>
      </c>
      <c r="G450" s="162">
        <v>0</v>
      </c>
      <c r="H450" s="162">
        <v>0</v>
      </c>
      <c r="I450" s="167" t="e">
        <f t="shared" si="158"/>
        <v>#DIV/0!</v>
      </c>
    </row>
    <row r="451" spans="2:9" s="148" customFormat="1" ht="16.149999999999999" customHeight="1" x14ac:dyDescent="0.25">
      <c r="B451" s="303">
        <v>3299</v>
      </c>
      <c r="C451" s="304"/>
      <c r="D451" s="305"/>
      <c r="E451" s="149" t="s">
        <v>112</v>
      </c>
      <c r="F451" s="161">
        <v>0</v>
      </c>
      <c r="G451" s="162">
        <v>0</v>
      </c>
      <c r="H451" s="162">
        <v>0</v>
      </c>
      <c r="I451" s="167" t="e">
        <f t="shared" si="158"/>
        <v>#DIV/0!</v>
      </c>
    </row>
    <row r="452" spans="2:9" s="148" customFormat="1" ht="16.149999999999999" customHeight="1" x14ac:dyDescent="0.25">
      <c r="B452" s="319">
        <v>34</v>
      </c>
      <c r="C452" s="320"/>
      <c r="D452" s="321"/>
      <c r="E452" s="241" t="s">
        <v>118</v>
      </c>
      <c r="F452" s="242">
        <f>F453</f>
        <v>0</v>
      </c>
      <c r="G452" s="242">
        <f t="shared" ref="G452:H452" si="171">G453</f>
        <v>0</v>
      </c>
      <c r="H452" s="242">
        <f t="shared" si="171"/>
        <v>97.4</v>
      </c>
      <c r="I452" s="248" t="e">
        <f t="shared" si="158"/>
        <v>#DIV/0!</v>
      </c>
    </row>
    <row r="453" spans="2:9" s="228" customFormat="1" ht="16.149999999999999" customHeight="1" x14ac:dyDescent="0.25">
      <c r="B453" s="316">
        <v>343</v>
      </c>
      <c r="C453" s="317"/>
      <c r="D453" s="318"/>
      <c r="E453" s="239" t="s">
        <v>119</v>
      </c>
      <c r="F453" s="240">
        <f>F455+F454</f>
        <v>0</v>
      </c>
      <c r="G453" s="240">
        <f t="shared" ref="G453:H453" si="172">G455+G454</f>
        <v>0</v>
      </c>
      <c r="H453" s="240">
        <f t="shared" si="172"/>
        <v>97.4</v>
      </c>
      <c r="I453" s="247" t="e">
        <f t="shared" si="158"/>
        <v>#DIV/0!</v>
      </c>
    </row>
    <row r="454" spans="2:9" s="224" customFormat="1" ht="16.149999999999999" customHeight="1" x14ac:dyDescent="0.25">
      <c r="B454" s="322">
        <v>3431</v>
      </c>
      <c r="C454" s="323"/>
      <c r="D454" s="324"/>
      <c r="E454" s="218" t="s">
        <v>120</v>
      </c>
      <c r="F454" s="219">
        <v>0</v>
      </c>
      <c r="G454" s="220">
        <v>0</v>
      </c>
      <c r="H454" s="220">
        <v>97.4</v>
      </c>
      <c r="I454" s="167" t="e">
        <f t="shared" si="158"/>
        <v>#DIV/0!</v>
      </c>
    </row>
    <row r="455" spans="2:9" s="224" customFormat="1" ht="16.149999999999999" customHeight="1" x14ac:dyDescent="0.25">
      <c r="B455" s="322">
        <v>3433</v>
      </c>
      <c r="C455" s="323"/>
      <c r="D455" s="324"/>
      <c r="E455" s="218" t="s">
        <v>229</v>
      </c>
      <c r="F455" s="219">
        <v>0</v>
      </c>
      <c r="G455" s="220">
        <v>0</v>
      </c>
      <c r="H455" s="220">
        <v>0</v>
      </c>
      <c r="I455" s="167" t="e">
        <f t="shared" si="158"/>
        <v>#DIV/0!</v>
      </c>
    </row>
    <row r="456" spans="2:9" s="148" customFormat="1" ht="16.149999999999999" customHeight="1" x14ac:dyDescent="0.25">
      <c r="B456" s="152"/>
      <c r="C456" s="151"/>
      <c r="D456" s="155">
        <v>4</v>
      </c>
      <c r="E456" s="156" t="s">
        <v>6</v>
      </c>
      <c r="F456" s="160">
        <f>F457</f>
        <v>0</v>
      </c>
      <c r="G456" s="160">
        <f t="shared" ref="G456:H456" si="173">G457</f>
        <v>0</v>
      </c>
      <c r="H456" s="160">
        <f t="shared" si="173"/>
        <v>0</v>
      </c>
      <c r="I456" s="159" t="e">
        <f t="shared" si="158"/>
        <v>#DIV/0!</v>
      </c>
    </row>
    <row r="457" spans="2:9" s="223" customFormat="1" ht="16.149999999999999" customHeight="1" x14ac:dyDescent="0.25">
      <c r="B457" s="235"/>
      <c r="C457" s="236"/>
      <c r="D457" s="225">
        <v>42</v>
      </c>
      <c r="E457" s="221" t="s">
        <v>6</v>
      </c>
      <c r="F457" s="222">
        <f>F458+F461+F464</f>
        <v>0</v>
      </c>
      <c r="G457" s="222">
        <f t="shared" ref="G457:H457" si="174">G458+G461+G464</f>
        <v>0</v>
      </c>
      <c r="H457" s="222">
        <f t="shared" si="174"/>
        <v>0</v>
      </c>
      <c r="I457" s="167" t="e">
        <f t="shared" si="158"/>
        <v>#DIV/0!</v>
      </c>
    </row>
    <row r="458" spans="2:9" s="148" customFormat="1" ht="16.149999999999999" customHeight="1" x14ac:dyDescent="0.25">
      <c r="B458" s="310">
        <v>421</v>
      </c>
      <c r="C458" s="311"/>
      <c r="D458" s="312"/>
      <c r="E458" s="232" t="s">
        <v>230</v>
      </c>
      <c r="F458" s="243">
        <f>F459+F460</f>
        <v>0</v>
      </c>
      <c r="G458" s="243">
        <f t="shared" ref="G458" si="175">G459+G460</f>
        <v>0</v>
      </c>
      <c r="H458" s="243">
        <f t="shared" ref="H458" si="176">H459+H460</f>
        <v>0</v>
      </c>
      <c r="I458" s="247" t="e">
        <f t="shared" si="158"/>
        <v>#DIV/0!</v>
      </c>
    </row>
    <row r="459" spans="2:9" s="148" customFormat="1" ht="16.149999999999999" customHeight="1" x14ac:dyDescent="0.25">
      <c r="B459" s="303">
        <v>4212</v>
      </c>
      <c r="C459" s="304"/>
      <c r="D459" s="305"/>
      <c r="E459" s="149" t="s">
        <v>233</v>
      </c>
      <c r="F459" s="161">
        <v>0</v>
      </c>
      <c r="G459" s="161">
        <v>0</v>
      </c>
      <c r="H459" s="161">
        <v>0</v>
      </c>
      <c r="I459" s="167" t="e">
        <f t="shared" si="158"/>
        <v>#DIV/0!</v>
      </c>
    </row>
    <row r="460" spans="2:9" s="148" customFormat="1" ht="16.149999999999999" customHeight="1" x14ac:dyDescent="0.25">
      <c r="B460" s="303">
        <v>4221</v>
      </c>
      <c r="C460" s="304"/>
      <c r="D460" s="305"/>
      <c r="E460" s="149" t="s">
        <v>130</v>
      </c>
      <c r="F460" s="161">
        <v>0</v>
      </c>
      <c r="G460" s="161">
        <v>0</v>
      </c>
      <c r="H460" s="161">
        <v>0</v>
      </c>
      <c r="I460" s="167" t="e">
        <f t="shared" si="158"/>
        <v>#DIV/0!</v>
      </c>
    </row>
    <row r="461" spans="2:9" s="148" customFormat="1" ht="16.149999999999999" customHeight="1" x14ac:dyDescent="0.25">
      <c r="B461" s="310">
        <v>422</v>
      </c>
      <c r="C461" s="311"/>
      <c r="D461" s="312"/>
      <c r="E461" s="232" t="s">
        <v>231</v>
      </c>
      <c r="F461" s="243">
        <f>F463+F462</f>
        <v>0</v>
      </c>
      <c r="G461" s="243">
        <f t="shared" ref="G461" si="177">G463+G462</f>
        <v>0</v>
      </c>
      <c r="H461" s="243">
        <f t="shared" ref="H461" si="178">H463+H462</f>
        <v>0</v>
      </c>
      <c r="I461" s="247" t="e">
        <f t="shared" si="158"/>
        <v>#DIV/0!</v>
      </c>
    </row>
    <row r="462" spans="2:9" s="148" customFormat="1" ht="16.149999999999999" customHeight="1" x14ac:dyDescent="0.25">
      <c r="B462" s="303">
        <v>4226</v>
      </c>
      <c r="C462" s="304"/>
      <c r="D462" s="305"/>
      <c r="E462" s="149" t="s">
        <v>218</v>
      </c>
      <c r="F462" s="161">
        <v>0</v>
      </c>
      <c r="G462" s="161">
        <v>0</v>
      </c>
      <c r="H462" s="161">
        <v>0</v>
      </c>
      <c r="I462" s="167" t="e">
        <f t="shared" si="158"/>
        <v>#DIV/0!</v>
      </c>
    </row>
    <row r="463" spans="2:9" s="148" customFormat="1" ht="16.149999999999999" customHeight="1" x14ac:dyDescent="0.25">
      <c r="B463" s="303">
        <v>4227</v>
      </c>
      <c r="C463" s="304"/>
      <c r="D463" s="305"/>
      <c r="E463" s="149" t="s">
        <v>131</v>
      </c>
      <c r="F463" s="161">
        <v>0</v>
      </c>
      <c r="G463" s="161">
        <v>0</v>
      </c>
      <c r="H463" s="161">
        <v>0</v>
      </c>
      <c r="I463" s="167" t="e">
        <f t="shared" si="158"/>
        <v>#DIV/0!</v>
      </c>
    </row>
    <row r="464" spans="2:9" s="226" customFormat="1" ht="27.75" customHeight="1" x14ac:dyDescent="0.25">
      <c r="B464" s="310">
        <v>424</v>
      </c>
      <c r="C464" s="311"/>
      <c r="D464" s="312"/>
      <c r="E464" s="234" t="s">
        <v>232</v>
      </c>
      <c r="F464" s="243">
        <f>F465</f>
        <v>0</v>
      </c>
      <c r="G464" s="243">
        <f t="shared" ref="G464:H464" si="179">G465</f>
        <v>0</v>
      </c>
      <c r="H464" s="243">
        <f t="shared" si="179"/>
        <v>0</v>
      </c>
      <c r="I464" s="247" t="e">
        <f t="shared" si="158"/>
        <v>#DIV/0!</v>
      </c>
    </row>
    <row r="465" spans="2:9" s="148" customFormat="1" ht="16.149999999999999" customHeight="1" x14ac:dyDescent="0.25">
      <c r="B465" s="303">
        <v>4241</v>
      </c>
      <c r="C465" s="304"/>
      <c r="D465" s="305"/>
      <c r="E465" s="149" t="s">
        <v>133</v>
      </c>
      <c r="F465" s="161">
        <v>0</v>
      </c>
      <c r="G465" s="161">
        <v>0</v>
      </c>
      <c r="H465" s="161">
        <v>0</v>
      </c>
      <c r="I465" s="167" t="e">
        <f t="shared" si="158"/>
        <v>#DIV/0!</v>
      </c>
    </row>
  </sheetData>
  <mergeCells count="429">
    <mergeCell ref="B2:I2"/>
    <mergeCell ref="B4:I4"/>
    <mergeCell ref="B6:E6"/>
    <mergeCell ref="B7:E7"/>
    <mergeCell ref="B8:D8"/>
    <mergeCell ref="B9:D9"/>
    <mergeCell ref="B76:D76"/>
    <mergeCell ref="B19:D19"/>
    <mergeCell ref="B82:D82"/>
    <mergeCell ref="B20:D20"/>
    <mergeCell ref="B23:D23"/>
    <mergeCell ref="B32:D32"/>
    <mergeCell ref="B33:D33"/>
    <mergeCell ref="B34:D34"/>
    <mergeCell ref="B35:D35"/>
    <mergeCell ref="B36:D36"/>
    <mergeCell ref="B37:D37"/>
    <mergeCell ref="B38:D38"/>
    <mergeCell ref="B24:D24"/>
    <mergeCell ref="B25:D25"/>
    <mergeCell ref="B29:D29"/>
    <mergeCell ref="B28:D28"/>
    <mergeCell ref="B26:D26"/>
    <mergeCell ref="B27:D27"/>
    <mergeCell ref="B113:D113"/>
    <mergeCell ref="B103:D103"/>
    <mergeCell ref="B104:D104"/>
    <mergeCell ref="B83:D83"/>
    <mergeCell ref="B84:D84"/>
    <mergeCell ref="B86:D86"/>
    <mergeCell ref="B87:D87"/>
    <mergeCell ref="B88:D88"/>
    <mergeCell ref="B100:D100"/>
    <mergeCell ref="B94:D94"/>
    <mergeCell ref="B95:D95"/>
    <mergeCell ref="B96:D96"/>
    <mergeCell ref="B97:D97"/>
    <mergeCell ref="B98:D98"/>
    <mergeCell ref="B99:D99"/>
    <mergeCell ref="B101:D101"/>
    <mergeCell ref="B102:D102"/>
    <mergeCell ref="B75:D75"/>
    <mergeCell ref="B61:D61"/>
    <mergeCell ref="B62:D62"/>
    <mergeCell ref="B110:D110"/>
    <mergeCell ref="B111:D111"/>
    <mergeCell ref="B112:D112"/>
    <mergeCell ref="B105:D105"/>
    <mergeCell ref="B106:D106"/>
    <mergeCell ref="B107:D107"/>
    <mergeCell ref="B108:D108"/>
    <mergeCell ref="B109:D109"/>
    <mergeCell ref="B81:D81"/>
    <mergeCell ref="B85:D85"/>
    <mergeCell ref="B91:D91"/>
    <mergeCell ref="B92:D92"/>
    <mergeCell ref="B93:D93"/>
    <mergeCell ref="B89:D89"/>
    <mergeCell ref="B90:D90"/>
    <mergeCell ref="B136:D136"/>
    <mergeCell ref="B137:D137"/>
    <mergeCell ref="B138:D138"/>
    <mergeCell ref="B59:D59"/>
    <mergeCell ref="B60:D60"/>
    <mergeCell ref="B63:D63"/>
    <mergeCell ref="B64:D64"/>
    <mergeCell ref="B65:D65"/>
    <mergeCell ref="B54:D54"/>
    <mergeCell ref="B55:D55"/>
    <mergeCell ref="B56:D56"/>
    <mergeCell ref="B57:D57"/>
    <mergeCell ref="B58:D58"/>
    <mergeCell ref="B80:D80"/>
    <mergeCell ref="B79:D79"/>
    <mergeCell ref="B123:D123"/>
    <mergeCell ref="B122:D122"/>
    <mergeCell ref="B118:D118"/>
    <mergeCell ref="B120:D120"/>
    <mergeCell ref="B119:D119"/>
    <mergeCell ref="B117:D117"/>
    <mergeCell ref="B72:D72"/>
    <mergeCell ref="B73:D73"/>
    <mergeCell ref="B121:D121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31:D31"/>
    <mergeCell ref="B30:D30"/>
    <mergeCell ref="B124:D124"/>
    <mergeCell ref="B49:D49"/>
    <mergeCell ref="B50:D50"/>
    <mergeCell ref="B51:D51"/>
    <mergeCell ref="B52:D52"/>
    <mergeCell ref="B53:D53"/>
    <mergeCell ref="B44:D44"/>
    <mergeCell ref="B45:D45"/>
    <mergeCell ref="B46:D46"/>
    <mergeCell ref="B47:D47"/>
    <mergeCell ref="B48:D48"/>
    <mergeCell ref="B39:D39"/>
    <mergeCell ref="B40:D40"/>
    <mergeCell ref="B41:D41"/>
    <mergeCell ref="B42:D42"/>
    <mergeCell ref="B43:D43"/>
    <mergeCell ref="B116:D116"/>
    <mergeCell ref="B68:D68"/>
    <mergeCell ref="B69:D69"/>
    <mergeCell ref="B70:D70"/>
    <mergeCell ref="B71:D71"/>
    <mergeCell ref="B74:D74"/>
    <mergeCell ref="B144:D144"/>
    <mergeCell ref="B145:D145"/>
    <mergeCell ref="B146:D146"/>
    <mergeCell ref="B147:D147"/>
    <mergeCell ref="B148:D148"/>
    <mergeCell ref="B139:D139"/>
    <mergeCell ref="B140:D140"/>
    <mergeCell ref="B141:D141"/>
    <mergeCell ref="B142:D142"/>
    <mergeCell ref="B143:D143"/>
    <mergeCell ref="B154:D154"/>
    <mergeCell ref="B155:D155"/>
    <mergeCell ref="B156:D156"/>
    <mergeCell ref="B157:D157"/>
    <mergeCell ref="B158:D158"/>
    <mergeCell ref="B149:D149"/>
    <mergeCell ref="B150:D150"/>
    <mergeCell ref="B151:D151"/>
    <mergeCell ref="B152:D152"/>
    <mergeCell ref="B153:D153"/>
    <mergeCell ref="B164:D164"/>
    <mergeCell ref="B165:D165"/>
    <mergeCell ref="B166:D166"/>
    <mergeCell ref="B167:D167"/>
    <mergeCell ref="B168:D168"/>
    <mergeCell ref="B159:D159"/>
    <mergeCell ref="B160:D160"/>
    <mergeCell ref="B161:D161"/>
    <mergeCell ref="B162:D162"/>
    <mergeCell ref="B163:D163"/>
    <mergeCell ref="B176:D176"/>
    <mergeCell ref="B177:D177"/>
    <mergeCell ref="B178:D178"/>
    <mergeCell ref="B179:D179"/>
    <mergeCell ref="B169:D169"/>
    <mergeCell ref="B172:D172"/>
    <mergeCell ref="B173:D173"/>
    <mergeCell ref="B174:D174"/>
    <mergeCell ref="B175:D175"/>
    <mergeCell ref="B180:D180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80:D280"/>
    <mergeCell ref="B281:D281"/>
    <mergeCell ref="B282:D282"/>
    <mergeCell ref="B283:D283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B339:D339"/>
    <mergeCell ref="B342:D342"/>
    <mergeCell ref="B343:D343"/>
    <mergeCell ref="B344:D344"/>
    <mergeCell ref="B345:D345"/>
    <mergeCell ref="B346:D346"/>
    <mergeCell ref="B347:D347"/>
    <mergeCell ref="B348:D348"/>
    <mergeCell ref="B349:D349"/>
    <mergeCell ref="B350:D350"/>
    <mergeCell ref="B353:D353"/>
    <mergeCell ref="B354:D354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B374:D374"/>
    <mergeCell ref="B375:D375"/>
    <mergeCell ref="B393:D393"/>
    <mergeCell ref="B394:D394"/>
    <mergeCell ref="B395:D39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6:D386"/>
    <mergeCell ref="B407:D407"/>
    <mergeCell ref="B384:D384"/>
    <mergeCell ref="B385:D385"/>
    <mergeCell ref="B278:D278"/>
    <mergeCell ref="B279:D279"/>
    <mergeCell ref="B408:D408"/>
    <mergeCell ref="B411:D411"/>
    <mergeCell ref="B412:D412"/>
    <mergeCell ref="B413:D413"/>
    <mergeCell ref="B396:D396"/>
    <mergeCell ref="B397:D397"/>
    <mergeCell ref="B400:D400"/>
    <mergeCell ref="B401:D401"/>
    <mergeCell ref="B402:D402"/>
    <mergeCell ref="B403:D403"/>
    <mergeCell ref="B404:D404"/>
    <mergeCell ref="B405:D405"/>
    <mergeCell ref="B406:D406"/>
    <mergeCell ref="B387:D387"/>
    <mergeCell ref="B388:D388"/>
    <mergeCell ref="B389:D389"/>
    <mergeCell ref="B390:D390"/>
    <mergeCell ref="B391:D391"/>
    <mergeCell ref="B392:D392"/>
    <mergeCell ref="B414:D414"/>
    <mergeCell ref="B415:D415"/>
    <mergeCell ref="B416:D416"/>
    <mergeCell ref="B417:D417"/>
    <mergeCell ref="B418:D418"/>
    <mergeCell ref="B419:D419"/>
    <mergeCell ref="B420:D420"/>
    <mergeCell ref="B421:D421"/>
    <mergeCell ref="B422:D422"/>
    <mergeCell ref="B438:D438"/>
    <mergeCell ref="B439:D439"/>
    <mergeCell ref="B440:D440"/>
    <mergeCell ref="B423:D423"/>
    <mergeCell ref="B424:D424"/>
    <mergeCell ref="B425:D425"/>
    <mergeCell ref="B426:D426"/>
    <mergeCell ref="B427:D427"/>
    <mergeCell ref="B428:D428"/>
    <mergeCell ref="B429:D429"/>
    <mergeCell ref="B430:D430"/>
    <mergeCell ref="B431:D431"/>
    <mergeCell ref="B462:D462"/>
    <mergeCell ref="B463:D463"/>
    <mergeCell ref="B464:D464"/>
    <mergeCell ref="B465:D465"/>
    <mergeCell ref="B450:D450"/>
    <mergeCell ref="B451:D451"/>
    <mergeCell ref="B452:D452"/>
    <mergeCell ref="B453:D453"/>
    <mergeCell ref="B454:D454"/>
    <mergeCell ref="B455:D455"/>
    <mergeCell ref="B458:D458"/>
    <mergeCell ref="B459:D459"/>
    <mergeCell ref="B460:D460"/>
    <mergeCell ref="B10:D10"/>
    <mergeCell ref="B11:D11"/>
    <mergeCell ref="B14:D14"/>
    <mergeCell ref="B15:D15"/>
    <mergeCell ref="B16:D16"/>
    <mergeCell ref="B17:D17"/>
    <mergeCell ref="B13:D13"/>
    <mergeCell ref="B18:D18"/>
    <mergeCell ref="B461:D461"/>
    <mergeCell ref="B441:D441"/>
    <mergeCell ref="B442:D442"/>
    <mergeCell ref="B443:D443"/>
    <mergeCell ref="B444:D444"/>
    <mergeCell ref="B445:D445"/>
    <mergeCell ref="B446:D446"/>
    <mergeCell ref="B447:D447"/>
    <mergeCell ref="B448:D448"/>
    <mergeCell ref="B449:D449"/>
    <mergeCell ref="B432:D432"/>
    <mergeCell ref="B433:D433"/>
    <mergeCell ref="B434:D434"/>
    <mergeCell ref="B435:D435"/>
    <mergeCell ref="B436:D436"/>
    <mergeCell ref="B437:D437"/>
  </mergeCells>
  <phoneticPr fontId="58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</cp:lastModifiedBy>
  <cp:lastPrinted>2025-03-31T11:47:58Z</cp:lastPrinted>
  <dcterms:created xsi:type="dcterms:W3CDTF">2022-08-12T12:51:27Z</dcterms:created>
  <dcterms:modified xsi:type="dcterms:W3CDTF">2025-03-31T11:52:07Z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